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nettamu0-my.sharepoint.com/personal/anton_soriano_agnet_tamu_edu/Documents/Evaluation/"/>
    </mc:Choice>
  </mc:AlternateContent>
  <xr:revisionPtr revIDLastSave="1607" documentId="13_ncr:1_{E94E4366-DBE6-6542-80BE-DCA6A014CCBD}" xr6:coauthVersionLast="47" xr6:coauthVersionMax="47" xr10:uidLastSave="{5A183F7F-A0B8-A240-BB7A-40A396908345}"/>
  <bookViews>
    <workbookView xWindow="-50840" yWindow="500" windowWidth="49760" windowHeight="28300" activeTab="10" xr2:uid="{00000000-000D-0000-FFFF-FFFF00000000}"/>
  </bookViews>
  <sheets>
    <sheet name="Question 1" sheetId="12" r:id="rId1"/>
    <sheet name="Question 2" sheetId="13" r:id="rId2"/>
    <sheet name="Question 3" sheetId="14" r:id="rId3"/>
    <sheet name="Question 4" sheetId="15" r:id="rId4"/>
    <sheet name="Question 5" sheetId="16" r:id="rId5"/>
    <sheet name="Question 6" sheetId="17" r:id="rId6"/>
    <sheet name="Question 7" sheetId="18" r:id="rId7"/>
    <sheet name="Question 8" sheetId="19" r:id="rId8"/>
    <sheet name="Question 9" sheetId="20" r:id="rId9"/>
    <sheet name="Question 10" sheetId="21" r:id="rId10"/>
    <sheet name="Frequency Analysis" sheetId="6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6" l="1"/>
  <c r="J21" i="6"/>
  <c r="C4" i="6"/>
  <c r="BG85" i="6"/>
  <c r="BG84" i="6"/>
  <c r="BG78" i="6"/>
  <c r="BG77" i="6"/>
  <c r="BG71" i="6"/>
  <c r="BG70" i="6"/>
  <c r="BG64" i="6"/>
  <c r="BG63" i="6"/>
  <c r="BG57" i="6"/>
  <c r="BG56" i="6"/>
  <c r="BG50" i="6"/>
  <c r="BG49" i="6"/>
  <c r="BG43" i="6"/>
  <c r="BG42" i="6"/>
  <c r="BG36" i="6"/>
  <c r="BG35" i="6"/>
  <c r="BG29" i="6"/>
  <c r="BG28" i="6"/>
  <c r="AZ85" i="6"/>
  <c r="AZ84" i="6"/>
  <c r="AZ78" i="6"/>
  <c r="AZ77" i="6"/>
  <c r="AZ71" i="6"/>
  <c r="AZ70" i="6"/>
  <c r="AZ64" i="6"/>
  <c r="AZ63" i="6"/>
  <c r="AZ57" i="6"/>
  <c r="AZ56" i="6"/>
  <c r="AZ50" i="6"/>
  <c r="AZ49" i="6"/>
  <c r="AZ43" i="6"/>
  <c r="AZ42" i="6"/>
  <c r="AZ36" i="6"/>
  <c r="AZ35" i="6"/>
  <c r="AZ29" i="6"/>
  <c r="AZ28" i="6"/>
  <c r="AS85" i="6"/>
  <c r="AS84" i="6"/>
  <c r="AS78" i="6"/>
  <c r="AS77" i="6"/>
  <c r="AS71" i="6"/>
  <c r="AS70" i="6"/>
  <c r="AS64" i="6"/>
  <c r="AS63" i="6"/>
  <c r="AS57" i="6"/>
  <c r="AS56" i="6"/>
  <c r="AS50" i="6"/>
  <c r="AS49" i="6"/>
  <c r="AS43" i="6"/>
  <c r="AS42" i="6"/>
  <c r="AS36" i="6"/>
  <c r="AS35" i="6"/>
  <c r="AS29" i="6"/>
  <c r="AS28" i="6"/>
  <c r="BN85" i="6"/>
  <c r="BN84" i="6"/>
  <c r="BN78" i="6"/>
  <c r="BN77" i="6"/>
  <c r="BN71" i="6"/>
  <c r="BN70" i="6"/>
  <c r="BN64" i="6"/>
  <c r="BN63" i="6"/>
  <c r="BN57" i="6"/>
  <c r="BN56" i="6"/>
  <c r="BN43" i="6"/>
  <c r="BN36" i="6"/>
  <c r="BN50" i="6"/>
  <c r="BN49" i="6"/>
  <c r="BN42" i="6"/>
  <c r="BN35" i="6"/>
  <c r="BN29" i="6"/>
  <c r="BN28" i="6"/>
  <c r="BN22" i="6"/>
  <c r="BN21" i="6"/>
  <c r="BG22" i="6"/>
  <c r="BG21" i="6"/>
  <c r="AZ22" i="6"/>
  <c r="AZ21" i="6"/>
  <c r="AS22" i="6"/>
  <c r="AS21" i="6"/>
  <c r="BN12" i="6"/>
  <c r="BN11" i="6"/>
  <c r="BN10" i="6"/>
  <c r="BN9" i="6"/>
  <c r="BN8" i="6"/>
  <c r="BN7" i="6"/>
  <c r="BN6" i="6"/>
  <c r="BN5" i="6"/>
  <c r="BN4" i="6"/>
  <c r="BN3" i="6"/>
  <c r="BG12" i="6"/>
  <c r="BG11" i="6"/>
  <c r="BG10" i="6"/>
  <c r="BG9" i="6"/>
  <c r="BG8" i="6"/>
  <c r="BG7" i="6"/>
  <c r="BG6" i="6"/>
  <c r="BG5" i="6"/>
  <c r="BG4" i="6"/>
  <c r="BG3" i="6"/>
  <c r="AZ12" i="6"/>
  <c r="AZ11" i="6"/>
  <c r="AZ10" i="6"/>
  <c r="AZ9" i="6"/>
  <c r="AZ8" i="6"/>
  <c r="AZ7" i="6"/>
  <c r="AZ6" i="6"/>
  <c r="AZ5" i="6"/>
  <c r="AZ4" i="6"/>
  <c r="AZ3" i="6"/>
  <c r="AS12" i="6"/>
  <c r="AS11" i="6"/>
  <c r="AS9" i="6"/>
  <c r="AS10" i="6"/>
  <c r="AS8" i="6"/>
  <c r="AS7" i="6"/>
  <c r="AS6" i="6"/>
  <c r="AS5" i="6"/>
  <c r="AS4" i="6"/>
  <c r="AS3" i="6"/>
  <c r="L111" i="21"/>
  <c r="L110" i="21"/>
  <c r="L109" i="21"/>
  <c r="L108" i="21"/>
  <c r="L107" i="21"/>
  <c r="L106" i="21"/>
  <c r="L105" i="21"/>
  <c r="L104" i="21"/>
  <c r="L103" i="21"/>
  <c r="L102" i="21"/>
  <c r="L101" i="21"/>
  <c r="L100" i="21"/>
  <c r="L99" i="21"/>
  <c r="L98" i="21"/>
  <c r="L97" i="21"/>
  <c r="L96" i="21"/>
  <c r="L95" i="21"/>
  <c r="L94" i="21"/>
  <c r="L93" i="21"/>
  <c r="L92" i="21"/>
  <c r="L91" i="21"/>
  <c r="L90" i="21"/>
  <c r="L89" i="21"/>
  <c r="L88" i="21"/>
  <c r="L87" i="21"/>
  <c r="L86" i="21"/>
  <c r="L85" i="21"/>
  <c r="L84" i="21"/>
  <c r="L83" i="21"/>
  <c r="L82" i="21"/>
  <c r="L81" i="21"/>
  <c r="L80" i="21"/>
  <c r="L79" i="21"/>
  <c r="L78" i="21"/>
  <c r="L77" i="21"/>
  <c r="L76" i="21"/>
  <c r="L75" i="21"/>
  <c r="L74" i="21"/>
  <c r="L73" i="21"/>
  <c r="L72" i="21"/>
  <c r="L71" i="21"/>
  <c r="L70" i="21"/>
  <c r="L69" i="21"/>
  <c r="L68" i="21"/>
  <c r="L67" i="21"/>
  <c r="L66" i="21"/>
  <c r="L65" i="21"/>
  <c r="L64" i="21"/>
  <c r="L63" i="21"/>
  <c r="L62" i="21"/>
  <c r="L61" i="21"/>
  <c r="L60" i="21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1" i="20"/>
  <c r="L110" i="20"/>
  <c r="L109" i="20"/>
  <c r="L108" i="20"/>
  <c r="L107" i="20"/>
  <c r="L106" i="20"/>
  <c r="L105" i="20"/>
  <c r="L104" i="20"/>
  <c r="L103" i="20"/>
  <c r="L102" i="20"/>
  <c r="L101" i="20"/>
  <c r="L100" i="20"/>
  <c r="L99" i="20"/>
  <c r="L98" i="20"/>
  <c r="L97" i="20"/>
  <c r="L96" i="20"/>
  <c r="L95" i="20"/>
  <c r="L94" i="20"/>
  <c r="L93" i="20"/>
  <c r="L92" i="20"/>
  <c r="L91" i="20"/>
  <c r="L90" i="20"/>
  <c r="L89" i="20"/>
  <c r="L88" i="20"/>
  <c r="L87" i="20"/>
  <c r="L86" i="20"/>
  <c r="L85" i="20"/>
  <c r="L84" i="20"/>
  <c r="L83" i="20"/>
  <c r="L82" i="20"/>
  <c r="L81" i="20"/>
  <c r="L80" i="20"/>
  <c r="L79" i="20"/>
  <c r="L78" i="20"/>
  <c r="L77" i="20"/>
  <c r="L76" i="20"/>
  <c r="L75" i="20"/>
  <c r="L74" i="20"/>
  <c r="L73" i="20"/>
  <c r="L72" i="20"/>
  <c r="L71" i="20"/>
  <c r="L70" i="20"/>
  <c r="L69" i="20"/>
  <c r="L68" i="20"/>
  <c r="L67" i="20"/>
  <c r="L66" i="20"/>
  <c r="L65" i="20"/>
  <c r="L64" i="20"/>
  <c r="L63" i="20"/>
  <c r="L62" i="20"/>
  <c r="L61" i="20"/>
  <c r="L60" i="20"/>
  <c r="L59" i="20"/>
  <c r="L58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1" i="18"/>
  <c r="L110" i="18"/>
  <c r="L109" i="18"/>
  <c r="L108" i="18"/>
  <c r="L107" i="18"/>
  <c r="L106" i="18"/>
  <c r="L105" i="18"/>
  <c r="L104" i="18"/>
  <c r="L103" i="18"/>
  <c r="L102" i="18"/>
  <c r="L101" i="18"/>
  <c r="L100" i="18"/>
  <c r="L99" i="18"/>
  <c r="L98" i="18"/>
  <c r="L97" i="18"/>
  <c r="L96" i="18"/>
  <c r="L95" i="18"/>
  <c r="L94" i="18"/>
  <c r="L93" i="18"/>
  <c r="L92" i="18"/>
  <c r="L91" i="18"/>
  <c r="L90" i="18"/>
  <c r="L89" i="18"/>
  <c r="L88" i="18"/>
  <c r="L87" i="18"/>
  <c r="L86" i="18"/>
  <c r="L85" i="18"/>
  <c r="L84" i="18"/>
  <c r="L83" i="18"/>
  <c r="L82" i="18"/>
  <c r="L81" i="18"/>
  <c r="L80" i="18"/>
  <c r="L79" i="18"/>
  <c r="L78" i="18"/>
  <c r="L77" i="18"/>
  <c r="L76" i="18"/>
  <c r="L75" i="18"/>
  <c r="L74" i="18"/>
  <c r="L73" i="18"/>
  <c r="L72" i="18"/>
  <c r="L71" i="18"/>
  <c r="L70" i="18"/>
  <c r="L69" i="18"/>
  <c r="L68" i="18"/>
  <c r="L67" i="18"/>
  <c r="L66" i="18"/>
  <c r="L65" i="18"/>
  <c r="L64" i="18"/>
  <c r="L63" i="18"/>
  <c r="L62" i="18"/>
  <c r="L61" i="18"/>
  <c r="L60" i="18"/>
  <c r="L59" i="18"/>
  <c r="L58" i="18"/>
  <c r="L57" i="18"/>
  <c r="L56" i="18"/>
  <c r="L55" i="18"/>
  <c r="L54" i="18"/>
  <c r="L53" i="18"/>
  <c r="L52" i="18"/>
  <c r="L51" i="18"/>
  <c r="L50" i="18"/>
  <c r="L49" i="18"/>
  <c r="L48" i="18"/>
  <c r="L47" i="18"/>
  <c r="L46" i="18"/>
  <c r="L45" i="18"/>
  <c r="L44" i="18"/>
  <c r="L43" i="18"/>
  <c r="L42" i="18"/>
  <c r="L41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AL85" i="6"/>
  <c r="AL84" i="6"/>
  <c r="AL78" i="6"/>
  <c r="AL77" i="6"/>
  <c r="AL71" i="6"/>
  <c r="AL70" i="6"/>
  <c r="AL63" i="6"/>
  <c r="AL64" i="6"/>
  <c r="AL57" i="6"/>
  <c r="AL56" i="6"/>
  <c r="AL50" i="6"/>
  <c r="AL49" i="6"/>
  <c r="AL43" i="6"/>
  <c r="AL42" i="6"/>
  <c r="AL36" i="6"/>
  <c r="AL35" i="6"/>
  <c r="AL29" i="6"/>
  <c r="AL28" i="6"/>
  <c r="AL12" i="6"/>
  <c r="AL11" i="6"/>
  <c r="AL10" i="6"/>
  <c r="AL8" i="6"/>
  <c r="AL9" i="6"/>
  <c r="AL7" i="6"/>
  <c r="AL6" i="6"/>
  <c r="AL5" i="6"/>
  <c r="AL4" i="6"/>
  <c r="AL3" i="6"/>
  <c r="AL22" i="6"/>
  <c r="AL21" i="6"/>
  <c r="L111" i="17"/>
  <c r="L110" i="17"/>
  <c r="L109" i="17"/>
  <c r="L108" i="17"/>
  <c r="L107" i="17"/>
  <c r="L106" i="17"/>
  <c r="L105" i="17"/>
  <c r="L104" i="17"/>
  <c r="L103" i="17"/>
  <c r="L102" i="17"/>
  <c r="L101" i="17"/>
  <c r="L100" i="17"/>
  <c r="L99" i="17"/>
  <c r="L98" i="17"/>
  <c r="L97" i="17"/>
  <c r="L96" i="17"/>
  <c r="L95" i="17"/>
  <c r="L94" i="17"/>
  <c r="L93" i="17"/>
  <c r="L92" i="17"/>
  <c r="L91" i="17"/>
  <c r="L90" i="17"/>
  <c r="L89" i="17"/>
  <c r="L88" i="17"/>
  <c r="L87" i="17"/>
  <c r="L86" i="17"/>
  <c r="L85" i="17"/>
  <c r="L84" i="17"/>
  <c r="L83" i="17"/>
  <c r="L82" i="17"/>
  <c r="L81" i="17"/>
  <c r="L80" i="17"/>
  <c r="L79" i="17"/>
  <c r="L78" i="17"/>
  <c r="L77" i="17"/>
  <c r="L76" i="17"/>
  <c r="L75" i="17"/>
  <c r="L74" i="17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AE85" i="6"/>
  <c r="AE84" i="6"/>
  <c r="AE78" i="6"/>
  <c r="AE77" i="6"/>
  <c r="AE71" i="6"/>
  <c r="AE70" i="6"/>
  <c r="AE64" i="6"/>
  <c r="AE63" i="6"/>
  <c r="AE57" i="6"/>
  <c r="AE56" i="6"/>
  <c r="AE50" i="6"/>
  <c r="AE49" i="6"/>
  <c r="AE43" i="6"/>
  <c r="AE42" i="6"/>
  <c r="AE36" i="6"/>
  <c r="AE35" i="6"/>
  <c r="AE29" i="6"/>
  <c r="AE28" i="6"/>
  <c r="AE12" i="6"/>
  <c r="AE11" i="6"/>
  <c r="AE10" i="6"/>
  <c r="AE9" i="6"/>
  <c r="AE8" i="6"/>
  <c r="AE7" i="6"/>
  <c r="AE6" i="6"/>
  <c r="AE5" i="6"/>
  <c r="AE4" i="6"/>
  <c r="AE3" i="6"/>
  <c r="AE22" i="6"/>
  <c r="AE21" i="6"/>
  <c r="L111" i="16"/>
  <c r="L110" i="16"/>
  <c r="L109" i="16"/>
  <c r="L108" i="16"/>
  <c r="L107" i="16"/>
  <c r="L106" i="16"/>
  <c r="L105" i="16"/>
  <c r="L104" i="16"/>
  <c r="L103" i="16"/>
  <c r="L102" i="16"/>
  <c r="L101" i="16"/>
  <c r="L100" i="16"/>
  <c r="L99" i="16"/>
  <c r="L98" i="16"/>
  <c r="L97" i="16"/>
  <c r="L96" i="16"/>
  <c r="L95" i="16"/>
  <c r="L94" i="16"/>
  <c r="L93" i="16"/>
  <c r="L92" i="16"/>
  <c r="L91" i="16"/>
  <c r="L90" i="16"/>
  <c r="L89" i="16"/>
  <c r="L88" i="16"/>
  <c r="L87" i="16"/>
  <c r="L86" i="16"/>
  <c r="L85" i="16"/>
  <c r="L84" i="16"/>
  <c r="L83" i="16"/>
  <c r="L82" i="16"/>
  <c r="L81" i="16"/>
  <c r="L80" i="16"/>
  <c r="L79" i="16"/>
  <c r="L78" i="16"/>
  <c r="L77" i="16"/>
  <c r="L76" i="16"/>
  <c r="L75" i="16"/>
  <c r="L74" i="16"/>
  <c r="L73" i="16"/>
  <c r="L72" i="16"/>
  <c r="L71" i="16"/>
  <c r="L70" i="16"/>
  <c r="L69" i="16"/>
  <c r="L68" i="16"/>
  <c r="L67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X85" i="6"/>
  <c r="X84" i="6"/>
  <c r="X78" i="6"/>
  <c r="X77" i="6"/>
  <c r="X71" i="6"/>
  <c r="X70" i="6"/>
  <c r="X64" i="6"/>
  <c r="X63" i="6"/>
  <c r="X29" i="6"/>
  <c r="X28" i="6"/>
  <c r="X57" i="6"/>
  <c r="X56" i="6"/>
  <c r="X50" i="6"/>
  <c r="X49" i="6"/>
  <c r="X43" i="6"/>
  <c r="X42" i="6"/>
  <c r="X36" i="6"/>
  <c r="X35" i="6"/>
  <c r="X22" i="6"/>
  <c r="X21" i="6"/>
  <c r="X12" i="6"/>
  <c r="X11" i="6"/>
  <c r="X10" i="6"/>
  <c r="X9" i="6"/>
  <c r="X8" i="6"/>
  <c r="X7" i="6"/>
  <c r="X6" i="6"/>
  <c r="X5" i="6"/>
  <c r="X4" i="6"/>
  <c r="X3" i="6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Q85" i="6"/>
  <c r="Q84" i="6"/>
  <c r="Q78" i="6"/>
  <c r="Q77" i="6"/>
  <c r="Q71" i="6"/>
  <c r="Q70" i="6"/>
  <c r="Q64" i="6"/>
  <c r="Q63" i="6"/>
  <c r="Q57" i="6"/>
  <c r="Q56" i="6"/>
  <c r="Q50" i="6"/>
  <c r="Q49" i="6"/>
  <c r="Q43" i="6"/>
  <c r="Q42" i="6"/>
  <c r="Q36" i="6"/>
  <c r="Q35" i="6"/>
  <c r="Q29" i="6"/>
  <c r="Q28" i="6"/>
  <c r="Q22" i="6"/>
  <c r="Q21" i="6"/>
  <c r="Q12" i="6"/>
  <c r="Q11" i="6"/>
  <c r="Q10" i="6"/>
  <c r="Q9" i="6"/>
  <c r="Q8" i="6"/>
  <c r="Q7" i="6"/>
  <c r="Q6" i="6"/>
  <c r="Q5" i="6"/>
  <c r="Q4" i="6"/>
  <c r="Q3" i="6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J85" i="6"/>
  <c r="J84" i="6"/>
  <c r="J78" i="6"/>
  <c r="J77" i="6"/>
  <c r="J71" i="6"/>
  <c r="J70" i="6"/>
  <c r="J64" i="6"/>
  <c r="J63" i="6"/>
  <c r="J57" i="6"/>
  <c r="J56" i="6"/>
  <c r="J50" i="6"/>
  <c r="J49" i="6"/>
  <c r="J43" i="6"/>
  <c r="J42" i="6"/>
  <c r="J36" i="6"/>
  <c r="J35" i="6"/>
  <c r="J29" i="6"/>
  <c r="J28" i="6"/>
  <c r="J12" i="6"/>
  <c r="J11" i="6"/>
  <c r="J10" i="6"/>
  <c r="J9" i="6"/>
  <c r="J8" i="6"/>
  <c r="J7" i="6"/>
  <c r="J6" i="6"/>
  <c r="J5" i="6"/>
  <c r="J4" i="6"/>
  <c r="J3" i="6"/>
  <c r="C3" i="6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C85" i="6"/>
  <c r="C84" i="6"/>
  <c r="C86" i="6" s="1"/>
  <c r="E85" i="6" s="1"/>
  <c r="C77" i="6"/>
  <c r="C78" i="6"/>
  <c r="C71" i="6"/>
  <c r="C70" i="6"/>
  <c r="C64" i="6"/>
  <c r="C63" i="6"/>
  <c r="C57" i="6"/>
  <c r="C56" i="6"/>
  <c r="C50" i="6"/>
  <c r="C49" i="6"/>
  <c r="C43" i="6"/>
  <c r="C42" i="6"/>
  <c r="C36" i="6"/>
  <c r="C35" i="6"/>
  <c r="C29" i="6"/>
  <c r="C28" i="6"/>
  <c r="C22" i="6"/>
  <c r="C21" i="6"/>
  <c r="C12" i="6"/>
  <c r="C11" i="6"/>
  <c r="C10" i="6"/>
  <c r="C9" i="6"/>
  <c r="C8" i="6"/>
  <c r="C7" i="6"/>
  <c r="C6" i="6"/>
  <c r="C5" i="6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J23" i="6" l="1"/>
  <c r="L21" i="6" s="1"/>
  <c r="BG14" i="6"/>
  <c r="AE14" i="6"/>
  <c r="E84" i="6"/>
  <c r="F84" i="6" s="1"/>
  <c r="F85" i="6" s="1"/>
  <c r="D85" i="6"/>
  <c r="AL14" i="6"/>
  <c r="C14" i="6"/>
  <c r="C72" i="6"/>
  <c r="E71" i="6" s="1"/>
  <c r="BN14" i="6"/>
  <c r="BG86" i="6"/>
  <c r="BI84" i="6" s="1"/>
  <c r="BG79" i="6"/>
  <c r="BI77" i="6" s="1"/>
  <c r="BG72" i="6"/>
  <c r="BI70" i="6" s="1"/>
  <c r="BG65" i="6"/>
  <c r="BI63" i="6" s="1"/>
  <c r="BG58" i="6"/>
  <c r="BI56" i="6" s="1"/>
  <c r="BG51" i="6"/>
  <c r="BI49" i="6" s="1"/>
  <c r="BG44" i="6"/>
  <c r="BI42" i="6" s="1"/>
  <c r="BG37" i="6"/>
  <c r="BI35" i="6" s="1"/>
  <c r="BG30" i="6"/>
  <c r="BI28" i="6" s="1"/>
  <c r="AZ14" i="6"/>
  <c r="AS14" i="6"/>
  <c r="AZ86" i="6"/>
  <c r="BB84" i="6" s="1"/>
  <c r="AZ79" i="6"/>
  <c r="BB77" i="6" s="1"/>
  <c r="BA77" i="6"/>
  <c r="AZ72" i="6"/>
  <c r="BB70" i="6" s="1"/>
  <c r="AZ65" i="6"/>
  <c r="BB63" i="6" s="1"/>
  <c r="AZ58" i="6"/>
  <c r="BB56" i="6" s="1"/>
  <c r="AZ51" i="6"/>
  <c r="BB49" i="6" s="1"/>
  <c r="AZ44" i="6"/>
  <c r="BB42" i="6" s="1"/>
  <c r="AZ37" i="6"/>
  <c r="BB35" i="6" s="1"/>
  <c r="AZ30" i="6"/>
  <c r="BB28" i="6" s="1"/>
  <c r="AS86" i="6"/>
  <c r="AU84" i="6" s="1"/>
  <c r="AS79" i="6"/>
  <c r="AU77" i="6" s="1"/>
  <c r="AS72" i="6"/>
  <c r="AU70" i="6" s="1"/>
  <c r="AS65" i="6"/>
  <c r="AU63" i="6" s="1"/>
  <c r="AS58" i="6"/>
  <c r="AU56" i="6" s="1"/>
  <c r="AS51" i="6"/>
  <c r="AU49" i="6" s="1"/>
  <c r="AT49" i="6"/>
  <c r="AS44" i="6"/>
  <c r="AU42" i="6" s="1"/>
  <c r="AS37" i="6"/>
  <c r="AU35" i="6" s="1"/>
  <c r="AS30" i="6"/>
  <c r="AU28" i="6" s="1"/>
  <c r="BN72" i="6"/>
  <c r="BP70" i="6" s="1"/>
  <c r="BN65" i="6"/>
  <c r="BP64" i="6" s="1"/>
  <c r="BN44" i="6"/>
  <c r="BO42" i="6" s="1"/>
  <c r="BN30" i="6"/>
  <c r="BP28" i="6" s="1"/>
  <c r="BN86" i="6"/>
  <c r="BO85" i="6" s="1"/>
  <c r="BN37" i="6"/>
  <c r="BO36" i="6" s="1"/>
  <c r="BN58" i="6"/>
  <c r="BP57" i="6" s="1"/>
  <c r="BN79" i="6"/>
  <c r="BP78" i="6" s="1"/>
  <c r="BN51" i="6"/>
  <c r="BP49" i="6" s="1"/>
  <c r="BN23" i="6"/>
  <c r="BP21" i="6" s="1"/>
  <c r="BG23" i="6"/>
  <c r="BI21" i="6" s="1"/>
  <c r="BH21" i="6"/>
  <c r="AZ23" i="6"/>
  <c r="BB21" i="6" s="1"/>
  <c r="AS23" i="6"/>
  <c r="AU21" i="6" s="1"/>
  <c r="AL86" i="6"/>
  <c r="AN84" i="6" s="1"/>
  <c r="AM84" i="6"/>
  <c r="AL79" i="6"/>
  <c r="AN77" i="6" s="1"/>
  <c r="AL72" i="6"/>
  <c r="AN70" i="6" s="1"/>
  <c r="AL65" i="6"/>
  <c r="AN63" i="6" s="1"/>
  <c r="AL58" i="6"/>
  <c r="AN56" i="6" s="1"/>
  <c r="AL51" i="6"/>
  <c r="AN49" i="6" s="1"/>
  <c r="AL44" i="6"/>
  <c r="AN42" i="6" s="1"/>
  <c r="AL37" i="6"/>
  <c r="AN35" i="6" s="1"/>
  <c r="AL30" i="6"/>
  <c r="AN28" i="6" s="1"/>
  <c r="AL23" i="6"/>
  <c r="AN21" i="6" s="1"/>
  <c r="AE86" i="6"/>
  <c r="AG84" i="6" s="1"/>
  <c r="AE79" i="6"/>
  <c r="AG77" i="6" s="1"/>
  <c r="AE72" i="6"/>
  <c r="AG70" i="6" s="1"/>
  <c r="AE65" i="6"/>
  <c r="AG63" i="6" s="1"/>
  <c r="AE58" i="6"/>
  <c r="AG56" i="6" s="1"/>
  <c r="AE51" i="6"/>
  <c r="AG49" i="6" s="1"/>
  <c r="AE44" i="6"/>
  <c r="AG42" i="6" s="1"/>
  <c r="AE37" i="6"/>
  <c r="AG35" i="6" s="1"/>
  <c r="AF36" i="6"/>
  <c r="AE30" i="6"/>
  <c r="AG28" i="6" s="1"/>
  <c r="AE23" i="6"/>
  <c r="AG21" i="6" s="1"/>
  <c r="X14" i="6"/>
  <c r="X86" i="6"/>
  <c r="Z84" i="6" s="1"/>
  <c r="X79" i="6"/>
  <c r="Z77" i="6" s="1"/>
  <c r="X72" i="6"/>
  <c r="Z70" i="6" s="1"/>
  <c r="X65" i="6"/>
  <c r="Z63" i="6" s="1"/>
  <c r="X58" i="6"/>
  <c r="Z56" i="6" s="1"/>
  <c r="Y56" i="6"/>
  <c r="Y58" i="6" s="1"/>
  <c r="X51" i="6"/>
  <c r="Z49" i="6" s="1"/>
  <c r="X44" i="6"/>
  <c r="Z42" i="6" s="1"/>
  <c r="X37" i="6"/>
  <c r="Z35" i="6" s="1"/>
  <c r="X30" i="6"/>
  <c r="Z28" i="6" s="1"/>
  <c r="X23" i="6"/>
  <c r="Z21" i="6" s="1"/>
  <c r="Q14" i="6"/>
  <c r="Q86" i="6"/>
  <c r="S84" i="6" s="1"/>
  <c r="Q79" i="6"/>
  <c r="S77" i="6" s="1"/>
  <c r="Q72" i="6"/>
  <c r="S70" i="6" s="1"/>
  <c r="Q65" i="6"/>
  <c r="S63" i="6" s="1"/>
  <c r="Q58" i="6"/>
  <c r="S56" i="6" s="1"/>
  <c r="Q51" i="6"/>
  <c r="S49" i="6" s="1"/>
  <c r="Q44" i="6"/>
  <c r="S42" i="6" s="1"/>
  <c r="Q37" i="6"/>
  <c r="S35" i="6" s="1"/>
  <c r="Q30" i="6"/>
  <c r="S28" i="6" s="1"/>
  <c r="Q23" i="6"/>
  <c r="S21" i="6" s="1"/>
  <c r="J14" i="6"/>
  <c r="J86" i="6"/>
  <c r="L84" i="6" s="1"/>
  <c r="J79" i="6"/>
  <c r="L77" i="6" s="1"/>
  <c r="J72" i="6"/>
  <c r="L70" i="6" s="1"/>
  <c r="J65" i="6"/>
  <c r="L63" i="6" s="1"/>
  <c r="J58" i="6"/>
  <c r="L56" i="6" s="1"/>
  <c r="J51" i="6"/>
  <c r="L49" i="6" s="1"/>
  <c r="J44" i="6"/>
  <c r="L42" i="6" s="1"/>
  <c r="J37" i="6"/>
  <c r="L35" i="6" s="1"/>
  <c r="J30" i="6"/>
  <c r="L28" i="6" s="1"/>
  <c r="D84" i="6"/>
  <c r="D86" i="6" s="1"/>
  <c r="C79" i="6"/>
  <c r="E86" i="6"/>
  <c r="C65" i="6"/>
  <c r="E63" i="6" s="1"/>
  <c r="C58" i="6"/>
  <c r="E56" i="6" s="1"/>
  <c r="C51" i="6"/>
  <c r="E49" i="6" s="1"/>
  <c r="C44" i="6"/>
  <c r="E42" i="6" s="1"/>
  <c r="C37" i="6"/>
  <c r="E35" i="6" s="1"/>
  <c r="C30" i="6"/>
  <c r="E28" i="6" s="1"/>
  <c r="C23" i="6"/>
  <c r="C13" i="6"/>
  <c r="E8" i="6" s="1"/>
  <c r="BN13" i="6"/>
  <c r="BP3" i="6" s="1"/>
  <c r="BG13" i="6"/>
  <c r="BI4" i="6" s="1"/>
  <c r="AS13" i="6"/>
  <c r="AU3" i="6" s="1"/>
  <c r="AZ13" i="6"/>
  <c r="BB5" i="6" s="1"/>
  <c r="AE13" i="6"/>
  <c r="AG3" i="6" s="1"/>
  <c r="J13" i="6"/>
  <c r="L5" i="6" s="1"/>
  <c r="AL13" i="6"/>
  <c r="AN5" i="6" s="1"/>
  <c r="X13" i="6"/>
  <c r="Z4" i="6" s="1"/>
  <c r="Q13" i="6"/>
  <c r="S3" i="6" s="1"/>
  <c r="K21" i="6" l="1"/>
  <c r="M21" i="6"/>
  <c r="K22" i="6"/>
  <c r="L22" i="6"/>
  <c r="L23" i="6" s="1"/>
  <c r="BP71" i="6"/>
  <c r="BO70" i="6"/>
  <c r="BO72" i="6" s="1"/>
  <c r="BH84" i="6"/>
  <c r="BA84" i="6"/>
  <c r="AT21" i="6"/>
  <c r="AT23" i="6" s="1"/>
  <c r="AT22" i="6"/>
  <c r="AM21" i="6"/>
  <c r="AF28" i="6"/>
  <c r="AF35" i="6"/>
  <c r="AF37" i="6" s="1"/>
  <c r="AF77" i="6"/>
  <c r="Y57" i="6"/>
  <c r="Y63" i="6"/>
  <c r="BH28" i="6"/>
  <c r="AF21" i="6"/>
  <c r="D35" i="6"/>
  <c r="D37" i="6" s="1"/>
  <c r="E70" i="6"/>
  <c r="D70" i="6"/>
  <c r="D71" i="6"/>
  <c r="BP42" i="6"/>
  <c r="BO77" i="6"/>
  <c r="BO71" i="6"/>
  <c r="BH77" i="6"/>
  <c r="BH57" i="6"/>
  <c r="BH56" i="6"/>
  <c r="BH58" i="6" s="1"/>
  <c r="BH49" i="6"/>
  <c r="BH42" i="6"/>
  <c r="BH43" i="6"/>
  <c r="BH44" i="6" s="1"/>
  <c r="BH35" i="6"/>
  <c r="BJ84" i="6"/>
  <c r="BI85" i="6"/>
  <c r="BI86" i="6" s="1"/>
  <c r="BH85" i="6"/>
  <c r="BH86" i="6" s="1"/>
  <c r="BJ77" i="6"/>
  <c r="BH78" i="6"/>
  <c r="BH79" i="6" s="1"/>
  <c r="BI78" i="6"/>
  <c r="BI79" i="6" s="1"/>
  <c r="BJ70" i="6"/>
  <c r="BH71" i="6"/>
  <c r="BH70" i="6"/>
  <c r="BH72" i="6" s="1"/>
  <c r="BI71" i="6"/>
  <c r="BI72" i="6" s="1"/>
  <c r="BJ63" i="6"/>
  <c r="BI64" i="6"/>
  <c r="BI65" i="6" s="1"/>
  <c r="BH63" i="6"/>
  <c r="BH64" i="6"/>
  <c r="BJ56" i="6"/>
  <c r="BI57" i="6"/>
  <c r="BI58" i="6" s="1"/>
  <c r="BJ49" i="6"/>
  <c r="BH50" i="6"/>
  <c r="BI50" i="6"/>
  <c r="BI51" i="6" s="1"/>
  <c r="BJ42" i="6"/>
  <c r="BI43" i="6"/>
  <c r="BI44" i="6" s="1"/>
  <c r="BJ35" i="6"/>
  <c r="BH36" i="6"/>
  <c r="BI36" i="6"/>
  <c r="BI37" i="6" s="1"/>
  <c r="BJ28" i="6"/>
  <c r="BH29" i="6"/>
  <c r="BH30" i="6"/>
  <c r="BI29" i="6"/>
  <c r="BI30" i="6" s="1"/>
  <c r="BA29" i="6"/>
  <c r="BA56" i="6"/>
  <c r="AT42" i="6"/>
  <c r="BA70" i="6"/>
  <c r="BA63" i="6"/>
  <c r="BA65" i="6" s="1"/>
  <c r="BA49" i="6"/>
  <c r="BA42" i="6"/>
  <c r="BA43" i="6"/>
  <c r="BA35" i="6"/>
  <c r="BA28" i="6"/>
  <c r="BA30" i="6" s="1"/>
  <c r="BC84" i="6"/>
  <c r="BA85" i="6"/>
  <c r="BA86" i="6" s="1"/>
  <c r="BB85" i="6"/>
  <c r="BB86" i="6" s="1"/>
  <c r="BC77" i="6"/>
  <c r="BA78" i="6"/>
  <c r="BB78" i="6"/>
  <c r="BB79" i="6" s="1"/>
  <c r="BA79" i="6"/>
  <c r="BC70" i="6"/>
  <c r="BA71" i="6"/>
  <c r="BB71" i="6"/>
  <c r="BB72" i="6" s="1"/>
  <c r="BC63" i="6"/>
  <c r="BA64" i="6"/>
  <c r="BB64" i="6"/>
  <c r="BB65" i="6" s="1"/>
  <c r="BC56" i="6"/>
  <c r="BB57" i="6"/>
  <c r="BB58" i="6" s="1"/>
  <c r="BA57" i="6"/>
  <c r="BC49" i="6"/>
  <c r="BA50" i="6"/>
  <c r="BB50" i="6"/>
  <c r="BB51" i="6" s="1"/>
  <c r="BC42" i="6"/>
  <c r="BA44" i="6"/>
  <c r="BB43" i="6"/>
  <c r="BB44" i="6" s="1"/>
  <c r="BC35" i="6"/>
  <c r="BA36" i="6"/>
  <c r="BB36" i="6"/>
  <c r="BB37" i="6" s="1"/>
  <c r="BC28" i="6"/>
  <c r="BB29" i="6"/>
  <c r="BB30" i="6" s="1"/>
  <c r="BH22" i="6"/>
  <c r="BH23" i="6" s="1"/>
  <c r="BA21" i="6"/>
  <c r="AT77" i="6"/>
  <c r="AT79" i="6" s="1"/>
  <c r="AT70" i="6"/>
  <c r="AT63" i="6"/>
  <c r="AT29" i="6"/>
  <c r="AT28" i="6"/>
  <c r="AT56" i="6"/>
  <c r="AT35" i="6"/>
  <c r="AT57" i="6"/>
  <c r="AT84" i="6"/>
  <c r="AT36" i="6"/>
  <c r="AV84" i="6"/>
  <c r="AT85" i="6"/>
  <c r="AU85" i="6"/>
  <c r="AU86" i="6" s="1"/>
  <c r="AU79" i="6"/>
  <c r="AV77" i="6"/>
  <c r="AT78" i="6"/>
  <c r="AU78" i="6"/>
  <c r="AV70" i="6"/>
  <c r="AT71" i="6"/>
  <c r="AU71" i="6"/>
  <c r="AU72" i="6" s="1"/>
  <c r="AV63" i="6"/>
  <c r="AT64" i="6"/>
  <c r="AU64" i="6"/>
  <c r="AU65" i="6" s="1"/>
  <c r="AV56" i="6"/>
  <c r="AU57" i="6"/>
  <c r="AU58" i="6" s="1"/>
  <c r="AV49" i="6"/>
  <c r="AT50" i="6"/>
  <c r="AT51" i="6" s="1"/>
  <c r="AU50" i="6"/>
  <c r="AU51" i="6" s="1"/>
  <c r="AV42" i="6"/>
  <c r="AU43" i="6"/>
  <c r="AU44" i="6" s="1"/>
  <c r="AT43" i="6"/>
  <c r="AV35" i="6"/>
  <c r="AU36" i="6"/>
  <c r="AU37" i="6" s="1"/>
  <c r="AV28" i="6"/>
  <c r="AU29" i="6"/>
  <c r="AU30" i="6" s="1"/>
  <c r="BO56" i="6"/>
  <c r="BO57" i="6"/>
  <c r="BP77" i="6"/>
  <c r="BQ77" i="6" s="1"/>
  <c r="BQ78" i="6" s="1"/>
  <c r="BP56" i="6"/>
  <c r="BQ56" i="6" s="1"/>
  <c r="BQ57" i="6" s="1"/>
  <c r="BP84" i="6"/>
  <c r="BQ84" i="6" s="1"/>
  <c r="BO84" i="6"/>
  <c r="BO86" i="6" s="1"/>
  <c r="BO64" i="6"/>
  <c r="BO63" i="6"/>
  <c r="BO65" i="6" s="1"/>
  <c r="BO35" i="6"/>
  <c r="BO37" i="6" s="1"/>
  <c r="BP50" i="6"/>
  <c r="BO28" i="6"/>
  <c r="BP29" i="6"/>
  <c r="BO29" i="6"/>
  <c r="BP30" i="6"/>
  <c r="BQ28" i="6"/>
  <c r="BO49" i="6"/>
  <c r="BQ42" i="6"/>
  <c r="BP36" i="6"/>
  <c r="BQ49" i="6"/>
  <c r="BQ50" i="6" s="1"/>
  <c r="BP51" i="6"/>
  <c r="BO50" i="6"/>
  <c r="BP85" i="6"/>
  <c r="BP35" i="6"/>
  <c r="BP63" i="6"/>
  <c r="BP72" i="6"/>
  <c r="BQ70" i="6"/>
  <c r="BQ71" i="6" s="1"/>
  <c r="BP43" i="6"/>
  <c r="BP44" i="6" s="1"/>
  <c r="BO43" i="6"/>
  <c r="BO44" i="6" s="1"/>
  <c r="BO78" i="6"/>
  <c r="BP23" i="6"/>
  <c r="BQ21" i="6"/>
  <c r="BP22" i="6"/>
  <c r="BO21" i="6"/>
  <c r="BO22" i="6"/>
  <c r="BI23" i="6"/>
  <c r="BJ21" i="6"/>
  <c r="BI22" i="6"/>
  <c r="BB23" i="6"/>
  <c r="BC21" i="6"/>
  <c r="BB22" i="6"/>
  <c r="BA22" i="6"/>
  <c r="AV21" i="6"/>
  <c r="AU22" i="6"/>
  <c r="AU23" i="6" s="1"/>
  <c r="AF70" i="6"/>
  <c r="AM77" i="6"/>
  <c r="AM71" i="6"/>
  <c r="AM70" i="6"/>
  <c r="AM72" i="6" s="1"/>
  <c r="AM63" i="6"/>
  <c r="AM64" i="6"/>
  <c r="AM56" i="6"/>
  <c r="AM42" i="6"/>
  <c r="AM44" i="6" s="1"/>
  <c r="AM35" i="6"/>
  <c r="AM28" i="6"/>
  <c r="AO84" i="6"/>
  <c r="AN85" i="6"/>
  <c r="AN86" i="6" s="1"/>
  <c r="AM85" i="6"/>
  <c r="AM86" i="6" s="1"/>
  <c r="AO77" i="6"/>
  <c r="AN78" i="6"/>
  <c r="AN79" i="6" s="1"/>
  <c r="AM78" i="6"/>
  <c r="AO70" i="6"/>
  <c r="AN71" i="6"/>
  <c r="AN72" i="6" s="1"/>
  <c r="AO63" i="6"/>
  <c r="AN64" i="6"/>
  <c r="AN65" i="6" s="1"/>
  <c r="AO56" i="6"/>
  <c r="AM57" i="6"/>
  <c r="AN57" i="6"/>
  <c r="AN58" i="6" s="1"/>
  <c r="AO49" i="6"/>
  <c r="AN50" i="6"/>
  <c r="AN51" i="6" s="1"/>
  <c r="AM50" i="6"/>
  <c r="AM49" i="6"/>
  <c r="AM51" i="6" s="1"/>
  <c r="AO42" i="6"/>
  <c r="AM43" i="6"/>
  <c r="AN43" i="6"/>
  <c r="AN44" i="6" s="1"/>
  <c r="AO35" i="6"/>
  <c r="AM36" i="6"/>
  <c r="AN36" i="6"/>
  <c r="AN37" i="6" s="1"/>
  <c r="AM37" i="6"/>
  <c r="AO28" i="6"/>
  <c r="AM29" i="6"/>
  <c r="AN29" i="6"/>
  <c r="AN30" i="6" s="1"/>
  <c r="AO21" i="6"/>
  <c r="AM22" i="6"/>
  <c r="AM23" i="6"/>
  <c r="AN22" i="6"/>
  <c r="AN23" i="6" s="1"/>
  <c r="AF78" i="6"/>
  <c r="AF79" i="6" s="1"/>
  <c r="AF71" i="6"/>
  <c r="AF72" i="6" s="1"/>
  <c r="AF63" i="6"/>
  <c r="AF64" i="6"/>
  <c r="AH84" i="6"/>
  <c r="AF84" i="6"/>
  <c r="AG85" i="6"/>
  <c r="AG86" i="6" s="1"/>
  <c r="AF85" i="6"/>
  <c r="AH77" i="6"/>
  <c r="AG78" i="6"/>
  <c r="AG79" i="6" s="1"/>
  <c r="AH70" i="6"/>
  <c r="AG71" i="6"/>
  <c r="AG72" i="6" s="1"/>
  <c r="AH63" i="6"/>
  <c r="AG64" i="6"/>
  <c r="AG65" i="6" s="1"/>
  <c r="AH56" i="6"/>
  <c r="AF56" i="6"/>
  <c r="AF57" i="6"/>
  <c r="AG57" i="6"/>
  <c r="AG58" i="6" s="1"/>
  <c r="AH49" i="6"/>
  <c r="AF49" i="6"/>
  <c r="AF50" i="6"/>
  <c r="AG50" i="6"/>
  <c r="AG51" i="6" s="1"/>
  <c r="AH42" i="6"/>
  <c r="AF43" i="6"/>
  <c r="AF42" i="6"/>
  <c r="AG43" i="6"/>
  <c r="AG44" i="6" s="1"/>
  <c r="AH35" i="6"/>
  <c r="AG36" i="6"/>
  <c r="AG37" i="6" s="1"/>
  <c r="AH28" i="6"/>
  <c r="AG29" i="6"/>
  <c r="AG30" i="6" s="1"/>
  <c r="AF29" i="6"/>
  <c r="AF30" i="6" s="1"/>
  <c r="AH21" i="6"/>
  <c r="AF22" i="6"/>
  <c r="AG22" i="6"/>
  <c r="AG23" i="6" s="1"/>
  <c r="Y28" i="6"/>
  <c r="Y29" i="6"/>
  <c r="Y42" i="6"/>
  <c r="Y35" i="6"/>
  <c r="Z86" i="6"/>
  <c r="AA84" i="6"/>
  <c r="Y85" i="6"/>
  <c r="Y84" i="6"/>
  <c r="Z85" i="6"/>
  <c r="AA77" i="6"/>
  <c r="Y77" i="6"/>
  <c r="Y78" i="6"/>
  <c r="Z78" i="6"/>
  <c r="Z79" i="6" s="1"/>
  <c r="Z72" i="6"/>
  <c r="AA70" i="6"/>
  <c r="Y70" i="6"/>
  <c r="Y71" i="6"/>
  <c r="Z71" i="6"/>
  <c r="AA63" i="6"/>
  <c r="Y64" i="6"/>
  <c r="Y65" i="6" s="1"/>
  <c r="Z64" i="6"/>
  <c r="Z65" i="6" s="1"/>
  <c r="AA56" i="6"/>
  <c r="Z57" i="6"/>
  <c r="Z58" i="6" s="1"/>
  <c r="AA49" i="6"/>
  <c r="Z50" i="6"/>
  <c r="Z51" i="6" s="1"/>
  <c r="Y50" i="6"/>
  <c r="Y49" i="6"/>
  <c r="Y51" i="6" s="1"/>
  <c r="AA42" i="6"/>
  <c r="Z43" i="6"/>
  <c r="Z44" i="6" s="1"/>
  <c r="Y43" i="6"/>
  <c r="AA35" i="6"/>
  <c r="Y36" i="6"/>
  <c r="Z36" i="6"/>
  <c r="Z37" i="6" s="1"/>
  <c r="AA28" i="6"/>
  <c r="Z29" i="6"/>
  <c r="Z30" i="6" s="1"/>
  <c r="AA21" i="6"/>
  <c r="Z22" i="6"/>
  <c r="Z23" i="6" s="1"/>
  <c r="Y22" i="6"/>
  <c r="Y21" i="6"/>
  <c r="Y23" i="6" s="1"/>
  <c r="R84" i="6"/>
  <c r="R56" i="6"/>
  <c r="T84" i="6"/>
  <c r="R85" i="6"/>
  <c r="S85" i="6"/>
  <c r="S86" i="6" s="1"/>
  <c r="S79" i="6"/>
  <c r="T77" i="6"/>
  <c r="R78" i="6"/>
  <c r="S78" i="6"/>
  <c r="R77" i="6"/>
  <c r="T70" i="6"/>
  <c r="R71" i="6"/>
  <c r="R70" i="6"/>
  <c r="R72" i="6" s="1"/>
  <c r="S71" i="6"/>
  <c r="S72" i="6" s="1"/>
  <c r="S65" i="6"/>
  <c r="T63" i="6"/>
  <c r="R63" i="6"/>
  <c r="R64" i="6"/>
  <c r="S64" i="6"/>
  <c r="T56" i="6"/>
  <c r="R57" i="6"/>
  <c r="S57" i="6"/>
  <c r="S58" i="6" s="1"/>
  <c r="T49" i="6"/>
  <c r="R50" i="6"/>
  <c r="S50" i="6"/>
  <c r="S51" i="6" s="1"/>
  <c r="R49" i="6"/>
  <c r="R51" i="6" s="1"/>
  <c r="T42" i="6"/>
  <c r="R42" i="6"/>
  <c r="R43" i="6"/>
  <c r="S43" i="6"/>
  <c r="S44" i="6" s="1"/>
  <c r="T35" i="6"/>
  <c r="R36" i="6"/>
  <c r="R35" i="6"/>
  <c r="S36" i="6"/>
  <c r="S37" i="6" s="1"/>
  <c r="T28" i="6"/>
  <c r="R29" i="6"/>
  <c r="S29" i="6"/>
  <c r="S30" i="6" s="1"/>
  <c r="R28" i="6"/>
  <c r="R21" i="6"/>
  <c r="T21" i="6"/>
  <c r="S22" i="6"/>
  <c r="S23" i="6" s="1"/>
  <c r="R22" i="6"/>
  <c r="K70" i="6"/>
  <c r="K28" i="6"/>
  <c r="K84" i="6"/>
  <c r="K49" i="6"/>
  <c r="K85" i="6"/>
  <c r="M84" i="6"/>
  <c r="L85" i="6"/>
  <c r="L86" i="6" s="1"/>
  <c r="M77" i="6"/>
  <c r="K78" i="6"/>
  <c r="K77" i="6"/>
  <c r="L78" i="6"/>
  <c r="L79" i="6" s="1"/>
  <c r="M70" i="6"/>
  <c r="K71" i="6"/>
  <c r="L71" i="6"/>
  <c r="L72" i="6" s="1"/>
  <c r="M63" i="6"/>
  <c r="K64" i="6"/>
  <c r="K63" i="6"/>
  <c r="L64" i="6"/>
  <c r="L65" i="6" s="1"/>
  <c r="M56" i="6"/>
  <c r="K57" i="6"/>
  <c r="K56" i="6"/>
  <c r="K58" i="6" s="1"/>
  <c r="L57" i="6"/>
  <c r="L58" i="6" s="1"/>
  <c r="M49" i="6"/>
  <c r="K50" i="6"/>
  <c r="L50" i="6"/>
  <c r="L51" i="6" s="1"/>
  <c r="M42" i="6"/>
  <c r="K42" i="6"/>
  <c r="L43" i="6"/>
  <c r="L44" i="6" s="1"/>
  <c r="K43" i="6"/>
  <c r="L37" i="6"/>
  <c r="M35" i="6"/>
  <c r="K36" i="6"/>
  <c r="K35" i="6"/>
  <c r="L36" i="6"/>
  <c r="M28" i="6"/>
  <c r="L29" i="6"/>
  <c r="L30" i="6" s="1"/>
  <c r="K29" i="6"/>
  <c r="D78" i="6"/>
  <c r="E78" i="6"/>
  <c r="D77" i="6"/>
  <c r="E77" i="6"/>
  <c r="D56" i="6"/>
  <c r="D57" i="6"/>
  <c r="D49" i="6"/>
  <c r="D42" i="6"/>
  <c r="F63" i="6"/>
  <c r="D63" i="6"/>
  <c r="D64" i="6"/>
  <c r="E64" i="6"/>
  <c r="E65" i="6" s="1"/>
  <c r="F56" i="6"/>
  <c r="E57" i="6"/>
  <c r="E58" i="6" s="1"/>
  <c r="F49" i="6"/>
  <c r="D50" i="6"/>
  <c r="E50" i="6"/>
  <c r="E51" i="6" s="1"/>
  <c r="F42" i="6"/>
  <c r="E43" i="6"/>
  <c r="E44" i="6" s="1"/>
  <c r="D43" i="6"/>
  <c r="F35" i="6"/>
  <c r="E36" i="6"/>
  <c r="E37" i="6" s="1"/>
  <c r="D36" i="6"/>
  <c r="F28" i="6"/>
  <c r="D28" i="6"/>
  <c r="D29" i="6"/>
  <c r="E29" i="6"/>
  <c r="E30" i="6" s="1"/>
  <c r="D22" i="6"/>
  <c r="D21" i="6"/>
  <c r="BI5" i="6"/>
  <c r="L3" i="6"/>
  <c r="M3" i="6" s="1"/>
  <c r="E22" i="6"/>
  <c r="E21" i="6"/>
  <c r="C15" i="6"/>
  <c r="D6" i="6" s="1"/>
  <c r="E12" i="6"/>
  <c r="E11" i="6"/>
  <c r="E10" i="6"/>
  <c r="E9" i="6"/>
  <c r="E6" i="6"/>
  <c r="E7" i="6"/>
  <c r="BP5" i="6"/>
  <c r="BP13" i="6" s="1"/>
  <c r="T3" i="6"/>
  <c r="AV3" i="6"/>
  <c r="AH3" i="6"/>
  <c r="AG9" i="6"/>
  <c r="AG12" i="6"/>
  <c r="AG8" i="6"/>
  <c r="AG11" i="6"/>
  <c r="AG7" i="6"/>
  <c r="AG10" i="6"/>
  <c r="AG6" i="6"/>
  <c r="S4" i="6"/>
  <c r="AU4" i="6"/>
  <c r="S5" i="6"/>
  <c r="L4" i="6"/>
  <c r="AN9" i="6"/>
  <c r="AN12" i="6"/>
  <c r="AN8" i="6"/>
  <c r="AN11" i="6"/>
  <c r="AN7" i="6"/>
  <c r="AN10" i="6"/>
  <c r="AN6" i="6"/>
  <c r="BQ3" i="6"/>
  <c r="AN3" i="6"/>
  <c r="BI3" i="6"/>
  <c r="BB9" i="6"/>
  <c r="BB12" i="6"/>
  <c r="BB8" i="6"/>
  <c r="BB11" i="6"/>
  <c r="BB7" i="6"/>
  <c r="BB10" i="6"/>
  <c r="BB6" i="6"/>
  <c r="BB3" i="6"/>
  <c r="AG4" i="6"/>
  <c r="AG13" i="6" s="1"/>
  <c r="AU5" i="6"/>
  <c r="AU13" i="6" s="1"/>
  <c r="BB4" i="6"/>
  <c r="Z9" i="6"/>
  <c r="Z12" i="6"/>
  <c r="Z8" i="6"/>
  <c r="Z11" i="6"/>
  <c r="Z7" i="6"/>
  <c r="Z10" i="6"/>
  <c r="Z6" i="6"/>
  <c r="J15" i="6"/>
  <c r="L9" i="6"/>
  <c r="L12" i="6"/>
  <c r="L8" i="6"/>
  <c r="L11" i="6"/>
  <c r="L7" i="6"/>
  <c r="L10" i="6"/>
  <c r="L6" i="6"/>
  <c r="BP9" i="6"/>
  <c r="BP12" i="6"/>
  <c r="BP8" i="6"/>
  <c r="BP11" i="6"/>
  <c r="BP7" i="6"/>
  <c r="BP10" i="6"/>
  <c r="BP6" i="6"/>
  <c r="Z5" i="6"/>
  <c r="AN4" i="6"/>
  <c r="Z3" i="6"/>
  <c r="S9" i="6"/>
  <c r="S12" i="6"/>
  <c r="S8" i="6"/>
  <c r="S11" i="6"/>
  <c r="S7" i="6"/>
  <c r="S10" i="6"/>
  <c r="S6" i="6"/>
  <c r="AU9" i="6"/>
  <c r="AU12" i="6"/>
  <c r="AU8" i="6"/>
  <c r="AU11" i="6"/>
  <c r="AU7" i="6"/>
  <c r="AU10" i="6"/>
  <c r="AU6" i="6"/>
  <c r="BI9" i="6"/>
  <c r="BI12" i="6"/>
  <c r="BI8" i="6"/>
  <c r="BI11" i="6"/>
  <c r="BI7" i="6"/>
  <c r="BI10" i="6"/>
  <c r="BI6" i="6"/>
  <c r="BP4" i="6"/>
  <c r="AG5" i="6"/>
  <c r="AZ15" i="6"/>
  <c r="AS15" i="6"/>
  <c r="BG15" i="6"/>
  <c r="BN15" i="6"/>
  <c r="AE15" i="6"/>
  <c r="X15" i="6"/>
  <c r="AL15" i="6"/>
  <c r="Q15" i="6"/>
  <c r="E3" i="6"/>
  <c r="E5" i="6"/>
  <c r="E4" i="6"/>
  <c r="K23" i="6" l="1"/>
  <c r="M22" i="6"/>
  <c r="D58" i="6"/>
  <c r="D79" i="6"/>
  <c r="D72" i="6"/>
  <c r="BO79" i="6"/>
  <c r="BA72" i="6"/>
  <c r="BA58" i="6"/>
  <c r="AT44" i="6"/>
  <c r="AT65" i="6"/>
  <c r="AT72" i="6"/>
  <c r="AF23" i="6"/>
  <c r="BA37" i="6"/>
  <c r="BA51" i="6"/>
  <c r="AM79" i="6"/>
  <c r="K30" i="6"/>
  <c r="K72" i="6"/>
  <c r="F70" i="6"/>
  <c r="F71" i="6" s="1"/>
  <c r="E72" i="6"/>
  <c r="BP58" i="6"/>
  <c r="BP86" i="6"/>
  <c r="BP79" i="6"/>
  <c r="BH37" i="6"/>
  <c r="BH51" i="6"/>
  <c r="BJ43" i="6"/>
  <c r="BJ85" i="6"/>
  <c r="BJ78" i="6"/>
  <c r="BJ71" i="6"/>
  <c r="BJ64" i="6"/>
  <c r="BH65" i="6"/>
  <c r="BJ57" i="6"/>
  <c r="BJ50" i="6"/>
  <c r="BJ36" i="6"/>
  <c r="BJ29" i="6"/>
  <c r="BC85" i="6"/>
  <c r="BC78" i="6"/>
  <c r="BC71" i="6"/>
  <c r="BC64" i="6"/>
  <c r="BC57" i="6"/>
  <c r="BC50" i="6"/>
  <c r="BC43" i="6"/>
  <c r="BC36" i="6"/>
  <c r="BC29" i="6"/>
  <c r="BA23" i="6"/>
  <c r="AM58" i="6"/>
  <c r="AM30" i="6"/>
  <c r="AT37" i="6"/>
  <c r="AT30" i="6"/>
  <c r="AT58" i="6"/>
  <c r="AT86" i="6"/>
  <c r="AV85" i="6"/>
  <c r="AV78" i="6"/>
  <c r="AV71" i="6"/>
  <c r="AV64" i="6"/>
  <c r="AV57" i="6"/>
  <c r="AV50" i="6"/>
  <c r="AV43" i="6"/>
  <c r="AV36" i="6"/>
  <c r="AV29" i="6"/>
  <c r="BO30" i="6"/>
  <c r="BO23" i="6"/>
  <c r="BO51" i="6"/>
  <c r="BO58" i="6"/>
  <c r="BQ29" i="6"/>
  <c r="BP37" i="6"/>
  <c r="BQ35" i="6"/>
  <c r="BQ36" i="6" s="1"/>
  <c r="BQ63" i="6"/>
  <c r="BQ64" i="6" s="1"/>
  <c r="BP65" i="6"/>
  <c r="BQ85" i="6"/>
  <c r="BQ43" i="6"/>
  <c r="BQ22" i="6"/>
  <c r="BJ22" i="6"/>
  <c r="BC22" i="6"/>
  <c r="AV22" i="6"/>
  <c r="AM65" i="6"/>
  <c r="AO85" i="6"/>
  <c r="AO78" i="6"/>
  <c r="AO71" i="6"/>
  <c r="AO64" i="6"/>
  <c r="AO57" i="6"/>
  <c r="AO50" i="6"/>
  <c r="AO43" i="6"/>
  <c r="AO36" i="6"/>
  <c r="AO29" i="6"/>
  <c r="AO22" i="6"/>
  <c r="AF65" i="6"/>
  <c r="AF44" i="6"/>
  <c r="AF86" i="6"/>
  <c r="AH85" i="6"/>
  <c r="AH78" i="6"/>
  <c r="AH71" i="6"/>
  <c r="AH64" i="6"/>
  <c r="AF58" i="6"/>
  <c r="AH57" i="6"/>
  <c r="AF51" i="6"/>
  <c r="AH50" i="6"/>
  <c r="AH43" i="6"/>
  <c r="AH36" i="6"/>
  <c r="AH29" i="6"/>
  <c r="AH22" i="6"/>
  <c r="Y79" i="6"/>
  <c r="Y44" i="6"/>
  <c r="Y72" i="6"/>
  <c r="Y30" i="6"/>
  <c r="Y37" i="6"/>
  <c r="Y86" i="6"/>
  <c r="AA36" i="6"/>
  <c r="AA85" i="6"/>
  <c r="AA78" i="6"/>
  <c r="AA71" i="6"/>
  <c r="AA64" i="6"/>
  <c r="AA57" i="6"/>
  <c r="AA50" i="6"/>
  <c r="AA43" i="6"/>
  <c r="AA29" i="6"/>
  <c r="AA22" i="6"/>
  <c r="S13" i="6"/>
  <c r="R37" i="6"/>
  <c r="R44" i="6"/>
  <c r="R23" i="6"/>
  <c r="R30" i="6"/>
  <c r="R65" i="6"/>
  <c r="R79" i="6"/>
  <c r="R58" i="6"/>
  <c r="R86" i="6"/>
  <c r="T85" i="6"/>
  <c r="T78" i="6"/>
  <c r="T71" i="6"/>
  <c r="T64" i="6"/>
  <c r="T57" i="6"/>
  <c r="T50" i="6"/>
  <c r="T43" i="6"/>
  <c r="T36" i="6"/>
  <c r="T29" i="6"/>
  <c r="T22" i="6"/>
  <c r="K79" i="6"/>
  <c r="K65" i="6"/>
  <c r="K51" i="6"/>
  <c r="K44" i="6"/>
  <c r="K86" i="6"/>
  <c r="K37" i="6"/>
  <c r="L13" i="6"/>
  <c r="M85" i="6"/>
  <c r="M78" i="6"/>
  <c r="M71" i="6"/>
  <c r="M64" i="6"/>
  <c r="M57" i="6"/>
  <c r="M50" i="6"/>
  <c r="M43" i="6"/>
  <c r="M36" i="6"/>
  <c r="M29" i="6"/>
  <c r="D44" i="6"/>
  <c r="D51" i="6"/>
  <c r="E79" i="6"/>
  <c r="F77" i="6"/>
  <c r="F78" i="6" s="1"/>
  <c r="D65" i="6"/>
  <c r="F64" i="6"/>
  <c r="F57" i="6"/>
  <c r="F50" i="6"/>
  <c r="F43" i="6"/>
  <c r="F36" i="6"/>
  <c r="D30" i="6"/>
  <c r="F29" i="6"/>
  <c r="D10" i="6"/>
  <c r="D7" i="6"/>
  <c r="D8" i="6"/>
  <c r="D3" i="6"/>
  <c r="D9" i="6"/>
  <c r="D5" i="6"/>
  <c r="D11" i="6"/>
  <c r="BQ4" i="6"/>
  <c r="BQ5" i="6" s="1"/>
  <c r="BQ6" i="6" s="1"/>
  <c r="BQ7" i="6" s="1"/>
  <c r="BQ8" i="6" s="1"/>
  <c r="BQ9" i="6" s="1"/>
  <c r="BQ10" i="6" s="1"/>
  <c r="BQ11" i="6" s="1"/>
  <c r="BQ12" i="6" s="1"/>
  <c r="AV4" i="6"/>
  <c r="AV5" i="6" s="1"/>
  <c r="AV6" i="6" s="1"/>
  <c r="AV7" i="6" s="1"/>
  <c r="AV8" i="6" s="1"/>
  <c r="AV9" i="6" s="1"/>
  <c r="AV10" i="6" s="1"/>
  <c r="AV11" i="6" s="1"/>
  <c r="AV12" i="6" s="1"/>
  <c r="D14" i="6"/>
  <c r="D4" i="6"/>
  <c r="D12" i="6"/>
  <c r="D23" i="6"/>
  <c r="E23" i="6"/>
  <c r="F21" i="6"/>
  <c r="F22" i="6" s="1"/>
  <c r="AH4" i="6"/>
  <c r="AH5" i="6" s="1"/>
  <c r="AH6" i="6" s="1"/>
  <c r="AH7" i="6" s="1"/>
  <c r="AH8" i="6" s="1"/>
  <c r="AH9" i="6" s="1"/>
  <c r="AH10" i="6" s="1"/>
  <c r="AH11" i="6" s="1"/>
  <c r="AH12" i="6" s="1"/>
  <c r="M4" i="6"/>
  <c r="M5" i="6" s="1"/>
  <c r="M6" i="6" s="1"/>
  <c r="M7" i="6" s="1"/>
  <c r="M8" i="6" s="1"/>
  <c r="M9" i="6" s="1"/>
  <c r="M10" i="6" s="1"/>
  <c r="M11" i="6" s="1"/>
  <c r="M12" i="6" s="1"/>
  <c r="R9" i="6"/>
  <c r="R12" i="6"/>
  <c r="R8" i="6"/>
  <c r="R11" i="6"/>
  <c r="R7" i="6"/>
  <c r="R10" i="6"/>
  <c r="R6" i="6"/>
  <c r="R14" i="6"/>
  <c r="R3" i="6"/>
  <c r="R4" i="6"/>
  <c r="R5" i="6"/>
  <c r="AN13" i="6"/>
  <c r="AO3" i="6"/>
  <c r="AO4" i="6" s="1"/>
  <c r="AO5" i="6" s="1"/>
  <c r="AO6" i="6" s="1"/>
  <c r="AO7" i="6" s="1"/>
  <c r="AO8" i="6" s="1"/>
  <c r="AO9" i="6" s="1"/>
  <c r="AO10" i="6" s="1"/>
  <c r="AO11" i="6" s="1"/>
  <c r="AO12" i="6" s="1"/>
  <c r="AF9" i="6"/>
  <c r="AF12" i="6"/>
  <c r="AF8" i="6"/>
  <c r="AF11" i="6"/>
  <c r="AF7" i="6"/>
  <c r="AF10" i="6"/>
  <c r="AF6" i="6"/>
  <c r="AF14" i="6"/>
  <c r="AF3" i="6"/>
  <c r="AF4" i="6"/>
  <c r="AF5" i="6"/>
  <c r="BI13" i="6"/>
  <c r="BJ3" i="6"/>
  <c r="BJ4" i="6" s="1"/>
  <c r="BJ5" i="6" s="1"/>
  <c r="BJ6" i="6" s="1"/>
  <c r="BJ7" i="6" s="1"/>
  <c r="BJ8" i="6" s="1"/>
  <c r="BJ9" i="6" s="1"/>
  <c r="BJ10" i="6" s="1"/>
  <c r="BJ11" i="6" s="1"/>
  <c r="BJ12" i="6" s="1"/>
  <c r="BH10" i="6"/>
  <c r="BH6" i="6"/>
  <c r="BH9" i="6"/>
  <c r="BH12" i="6"/>
  <c r="BH8" i="6"/>
  <c r="BH11" i="6"/>
  <c r="BH7" i="6"/>
  <c r="BH4" i="6"/>
  <c r="BH14" i="6"/>
  <c r="BH5" i="6"/>
  <c r="BH3" i="6"/>
  <c r="Z13" i="6"/>
  <c r="AA3" i="6"/>
  <c r="AA4" i="6" s="1"/>
  <c r="AA5" i="6" s="1"/>
  <c r="AA6" i="6" s="1"/>
  <c r="AA7" i="6" s="1"/>
  <c r="AA8" i="6" s="1"/>
  <c r="AA9" i="6" s="1"/>
  <c r="AA10" i="6" s="1"/>
  <c r="AA11" i="6" s="1"/>
  <c r="AA12" i="6" s="1"/>
  <c r="BO10" i="6"/>
  <c r="BO6" i="6"/>
  <c r="BO9" i="6"/>
  <c r="BO12" i="6"/>
  <c r="BO8" i="6"/>
  <c r="BO11" i="6"/>
  <c r="BO7" i="6"/>
  <c r="BO3" i="6"/>
  <c r="BO4" i="6"/>
  <c r="BO5" i="6"/>
  <c r="BO14" i="6"/>
  <c r="AT10" i="6"/>
  <c r="AT6" i="6"/>
  <c r="AT9" i="6"/>
  <c r="AT12" i="6"/>
  <c r="AT8" i="6"/>
  <c r="AT11" i="6"/>
  <c r="AT7" i="6"/>
  <c r="AT14" i="6"/>
  <c r="AT5" i="6"/>
  <c r="AT3" i="6"/>
  <c r="AT4" i="6"/>
  <c r="K9" i="6"/>
  <c r="K12" i="6"/>
  <c r="K8" i="6"/>
  <c r="K11" i="6"/>
  <c r="K7" i="6"/>
  <c r="K10" i="6"/>
  <c r="K6" i="6"/>
  <c r="K14" i="6"/>
  <c r="K3" i="6"/>
  <c r="K4" i="6"/>
  <c r="K5" i="6"/>
  <c r="T4" i="6"/>
  <c r="T5" i="6" s="1"/>
  <c r="T6" i="6" s="1"/>
  <c r="T7" i="6" s="1"/>
  <c r="T8" i="6" s="1"/>
  <c r="T9" i="6" s="1"/>
  <c r="T10" i="6" s="1"/>
  <c r="T11" i="6" s="1"/>
  <c r="T12" i="6" s="1"/>
  <c r="BB13" i="6"/>
  <c r="BC3" i="6"/>
  <c r="BC4" i="6" s="1"/>
  <c r="BC5" i="6" s="1"/>
  <c r="BC6" i="6" s="1"/>
  <c r="BC7" i="6" s="1"/>
  <c r="BC8" i="6" s="1"/>
  <c r="BC9" i="6" s="1"/>
  <c r="BC10" i="6" s="1"/>
  <c r="BC11" i="6" s="1"/>
  <c r="BC12" i="6" s="1"/>
  <c r="F3" i="6"/>
  <c r="F4" i="6" s="1"/>
  <c r="E13" i="6"/>
  <c r="AM10" i="6"/>
  <c r="AM6" i="6"/>
  <c r="AM9" i="6"/>
  <c r="AM12" i="6"/>
  <c r="AM8" i="6"/>
  <c r="AM11" i="6"/>
  <c r="AM7" i="6"/>
  <c r="AM14" i="6"/>
  <c r="AM3" i="6"/>
  <c r="AM4" i="6"/>
  <c r="AM5" i="6"/>
  <c r="Y9" i="6"/>
  <c r="Y12" i="6"/>
  <c r="Y8" i="6"/>
  <c r="Y11" i="6"/>
  <c r="Y7" i="6"/>
  <c r="Y10" i="6"/>
  <c r="Y6" i="6"/>
  <c r="Y3" i="6"/>
  <c r="Y4" i="6"/>
  <c r="Y5" i="6"/>
  <c r="Y14" i="6"/>
  <c r="BA10" i="6"/>
  <c r="BA6" i="6"/>
  <c r="BA9" i="6"/>
  <c r="BA12" i="6"/>
  <c r="BA8" i="6"/>
  <c r="BA11" i="6"/>
  <c r="BA7" i="6"/>
  <c r="BA4" i="6"/>
  <c r="BA5" i="6"/>
  <c r="BA14" i="6"/>
  <c r="BA3" i="6"/>
  <c r="BA13" i="6" s="1"/>
  <c r="BA15" i="6" s="1"/>
  <c r="BH13" i="6" l="1"/>
  <c r="BH15" i="6" s="1"/>
  <c r="AT13" i="6"/>
  <c r="AT15" i="6" s="1"/>
  <c r="BO13" i="6"/>
  <c r="BO15" i="6" s="1"/>
  <c r="AM13" i="6"/>
  <c r="AM15" i="6" s="1"/>
  <c r="AF13" i="6"/>
  <c r="AF15" i="6" s="1"/>
  <c r="Y13" i="6"/>
  <c r="Y15" i="6" s="1"/>
  <c r="R13" i="6"/>
  <c r="R15" i="6" s="1"/>
  <c r="K13" i="6"/>
  <c r="K15" i="6" s="1"/>
  <c r="D13" i="6"/>
  <c r="D15" i="6" s="1"/>
  <c r="F5" i="6"/>
  <c r="F6" i="6" s="1"/>
  <c r="F7" i="6" s="1"/>
  <c r="F8" i="6" s="1"/>
  <c r="F9" i="6" s="1"/>
  <c r="F10" i="6" s="1"/>
  <c r="F11" i="6" s="1"/>
  <c r="F12" i="6" s="1"/>
</calcChain>
</file>

<file path=xl/sharedStrings.xml><?xml version="1.0" encoding="utf-8"?>
<sst xmlns="http://schemas.openxmlformats.org/spreadsheetml/2006/main" count="11302" uniqueCount="41">
  <si>
    <t>Notes</t>
  </si>
  <si>
    <t>When updating the spreadsheet, replace "NA" with gathered data.</t>
  </si>
  <si>
    <t xml:space="preserve">If a participant did not fill out a response to a question, but a survey was collected, leave the corresponding field blank. </t>
  </si>
  <si>
    <t>Please do not edit any formulas in other sheets. Thanks!</t>
  </si>
  <si>
    <t>NA</t>
  </si>
  <si>
    <t>Frequency</t>
  </si>
  <si>
    <t>Valid Percent</t>
  </si>
  <si>
    <t>Cumulative Percent</t>
  </si>
  <si>
    <t>Percent</t>
  </si>
  <si>
    <t>Valid</t>
  </si>
  <si>
    <t>Total</t>
  </si>
  <si>
    <t xml:space="preserve">Missing </t>
  </si>
  <si>
    <t>System</t>
  </si>
  <si>
    <t>If a participant indicated an answer choice, input "1"</t>
  </si>
  <si>
    <t>Input data in the corresponding columns for each item</t>
  </si>
  <si>
    <t>Question 1</t>
  </si>
  <si>
    <t>Blank Statements</t>
  </si>
  <si>
    <t>Missing values</t>
  </si>
  <si>
    <t>No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</si>
  <si>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</si>
  <si>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</si>
  <si>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</si>
  <si>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</si>
  <si>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</si>
  <si>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</si>
  <si>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</si>
  <si>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</si>
  <si>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</si>
  <si>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Yes</t>
  </si>
  <si>
    <t>Do not delete formula from "Blank Statements" column</t>
  </si>
  <si>
    <t>Answer Choice 1</t>
  </si>
  <si>
    <t>Answer Choice 2</t>
  </si>
  <si>
    <t>Answer Choice 3</t>
  </si>
  <si>
    <t>Answer Choice 4</t>
  </si>
  <si>
    <t>Answer Choice 5</t>
  </si>
  <si>
    <t>Answer Choice 6</t>
  </si>
  <si>
    <t>Answer Choice 7</t>
  </si>
  <si>
    <t>Answer Choice 8</t>
  </si>
  <si>
    <t>Answer Choice 9</t>
  </si>
  <si>
    <t>Answer Choice 10</t>
  </si>
  <si>
    <t>Survey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</si>
</sst>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FF"/>
        <bgColor rgb="FF4F81BD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1" xfId="0" applyBorder="1"/>
    <xf numFmtId="10" fontId="0" fillId="0" borderId="0" xfId="1" applyNumberFormat="1" applyFont="1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2" xfId="1" applyNumberFormat="1" applyFont="1" applyBorder="1"/>
    <xf numFmtId="164" fontId="0" fillId="0" borderId="2" xfId="0" applyNumberFormat="1" applyBorder="1"/>
    <xf numFmtId="164" fontId="6" fillId="0" borderId="2" xfId="1" applyNumberFormat="1" applyFont="1" applyBorder="1"/>
    <xf numFmtId="0" fontId="7" fillId="3" borderId="0" xfId="0" applyFont="1" applyFill="1" applyAlignment="1">
      <alignment horizontal="center"/>
    </xf>
    <xf numFmtId="0" fontId="9" fillId="0" borderId="0" xfId="0" applyFont="1"/>
    <xf numFmtId="0" fontId="0" fillId="0" borderId="5" xfId="0" applyBorder="1"/>
    <xf numFmtId="0" fontId="0" fillId="0" borderId="3" xfId="0" applyBorder="1" applyAlignment="1">
      <alignment horizontal="right"/>
    </xf>
    <xf numFmtId="0" fontId="0" fillId="9" borderId="8" xfId="0" applyFill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5" fillId="10" borderId="8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0" borderId="16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7" fillId="3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2" fillId="5" borderId="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0" fillId="0" borderId="6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7" fillId="8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40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CF82AA1C-8350-41EE-B997-4224FB756489}"/>
  </tableStyles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19CDE909-AD71-FC47-A68B-7C164FB85F71}" name="Question1" displayName="Question1" ref="A11:L111" totalsRowShown="0" headerRowDxfId="139" dataDxfId="138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3" xr3:uid="{22D3A4A3-8791-174D-8436-83DD8DDD4B60}" name="Survey #" dataDxfId="137"/>
    <tableColumn id="1" xr3:uid="{EEA198C0-146A-824A-8FFD-3C751E2204AD}" name="Answer Choice 1" dataDxfId="136"/>
    <tableColumn id="2" xr3:uid="{BE7F834E-B2D2-034C-9BA7-6BFCB5DDBC4A}" name="Answer Choice 2" dataDxfId="135"/>
    <tableColumn id="3" xr3:uid="{8B5EB551-D491-9346-A327-E09D7905C620}" name="Answer Choice 3" dataDxfId="134"/>
    <tableColumn id="4" xr3:uid="{F507F565-1C7F-3243-802A-16C08123D124}" name="Answer Choice 4" dataDxfId="133"/>
    <tableColumn id="5" xr3:uid="{1ADF4469-0DB6-E74B-9A5B-F65AFC5E8B0B}" name="Answer Choice 5" dataDxfId="132"/>
    <tableColumn id="6" xr3:uid="{C7B9A3AD-0C4C-CD43-B00B-31776E5AFC2D}" name="Answer Choice 6" dataDxfId="131"/>
    <tableColumn id="7" xr3:uid="{DE92270A-F720-8C47-8C31-4934C56A7405}" name="Answer Choice 7" dataDxfId="130"/>
    <tableColumn id="8" xr3:uid="{E58732C4-0513-E640-A97D-9CAB42BFB75B}" name="Answer Choice 8" dataDxfId="129"/>
    <tableColumn id="9" xr3:uid="{B98DB93A-E0F9-2F45-ABE3-5664A297402F}" name="Answer Choice 9" dataDxfId="128"/>
    <tableColumn id="10" xr3:uid="{C2BAF742-1C08-0348-B6C6-D652A895619C}" name="Answer Choice 10" dataDxfId="127"/>
    <tableColumn id="11" xr3:uid="{4D1C22F4-2BA8-5640-8BC2-76ECD4366BB9}" name="Missing values" dataDxfId="126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67B1A0E-02BA-234E-B57D-2EB5E83E1519}" name="Question10" displayName="Question10" ref="A11:L111" totalsRowShown="0" headerRowDxfId="13" dataDxfId="12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2F840551-715F-2D40-AEBF-71D1DD8B2217}" name="Survey #" dataDxfId="11"/>
    <tableColumn id="1" xr3:uid="{5475A702-D29A-1949-9D09-4B75D00AEDF4}" name="Answer Choice 1" dataDxfId="10"/>
    <tableColumn id="2" xr3:uid="{D89E2375-1534-8345-9E84-033CFD5D2758}" name="Answer Choice 2" dataDxfId="9"/>
    <tableColumn id="3" xr3:uid="{21A21C4C-B9FB-B748-8DBA-149D596B3196}" name="Answer Choice 3" dataDxfId="8"/>
    <tableColumn id="4" xr3:uid="{A7475BCE-A2B5-F148-BF08-DFB26930FFB6}" name="Answer Choice 4" dataDxfId="7"/>
    <tableColumn id="5" xr3:uid="{1706F06B-0578-5B4E-988C-119A2A6A880B}" name="Answer Choice 5" dataDxfId="6"/>
    <tableColumn id="6" xr3:uid="{6073D562-34CE-A342-B9FC-C82972BCE326}" name="Answer Choice 6" dataDxfId="5"/>
    <tableColumn id="7" xr3:uid="{25B539EA-E538-F945-9AD0-52FD94FBBC94}" name="Answer Choice 7" dataDxfId="4"/>
    <tableColumn id="8" xr3:uid="{AE483B4D-A624-DB41-A405-84AB432EC982}" name="Answer Choice 8" dataDxfId="3"/>
    <tableColumn id="9" xr3:uid="{E5D956EC-CDAE-5A41-9A91-33E6E77E5BEB}" name="Answer Choice 9" dataDxfId="2"/>
    <tableColumn id="10" xr3:uid="{109D2FAE-8ADF-D54F-B655-243B875799A8}" name="Answer Choice 10" dataDxfId="1"/>
    <tableColumn id="11" xr3:uid="{5FAF9FB5-4E6E-4040-8737-ACF2344BBF63}" name="Missing values" dataDxfId="0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BD7D21-A9DF-C44D-B78D-07BC8D587CED}" name="Question2" displayName="Question2" ref="A11:L111" totalsRowShown="0" headerRowDxfId="125" dataDxfId="124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FF7E8739-60F5-8540-95AE-5962CB382525}" name="Survey #" dataDxfId="123"/>
    <tableColumn id="1" xr3:uid="{77B95934-AAA5-9740-B19F-9E04B23B88E1}" name="Answer Choice 1" dataDxfId="122"/>
    <tableColumn id="2" xr3:uid="{D77E651A-3270-1748-B98A-5C50C933921E}" name="Answer Choice 2" dataDxfId="121"/>
    <tableColumn id="3" xr3:uid="{10CA9E5E-EE81-754A-8E53-89D1178E76F5}" name="Answer Choice 3" dataDxfId="120"/>
    <tableColumn id="4" xr3:uid="{E168FA82-5C58-AB4E-9E59-C33A23A90F62}" name="Answer Choice 4" dataDxfId="119"/>
    <tableColumn id="5" xr3:uid="{F9F4B542-3B4D-6445-AADC-563EE6F4D86C}" name="Answer Choice 5" dataDxfId="118"/>
    <tableColumn id="6" xr3:uid="{9F75E1E8-BC5A-364E-9511-04769B6D24E9}" name="Answer Choice 6" dataDxfId="117"/>
    <tableColumn id="7" xr3:uid="{998E2E27-A6F1-2545-B7B6-73FD5C609BAC}" name="Answer Choice 7" dataDxfId="116"/>
    <tableColumn id="8" xr3:uid="{4C0E2B5F-D833-0C45-9120-A960BD7B5746}" name="Answer Choice 8" dataDxfId="115"/>
    <tableColumn id="9" xr3:uid="{8E1349F9-5983-C741-9543-860B9273AE07}" name="Answer Choice 9" dataDxfId="114"/>
    <tableColumn id="10" xr3:uid="{0120824E-D822-1F49-9047-4D7809EAF991}" name="Answer Choice 10" dataDxfId="113"/>
    <tableColumn id="11" xr3:uid="{EF1D5A83-EB2C-CD41-BAC0-3884BA4CD8B1}" name="Missing values" dataDxfId="112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8C4F2D-C786-4844-84E4-1A5E60E8C6C4}" name="Question3" displayName="Question3" ref="A11:L111" totalsRowShown="0" headerRowDxfId="111" dataDxfId="110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F4CBF006-87BB-2C41-91DD-9D6143A356E2}" name="Survey #" dataDxfId="109"/>
    <tableColumn id="1" xr3:uid="{1DED1A55-50AE-B343-BBA8-C965C451A611}" name="Answer Choice 1" dataDxfId="108"/>
    <tableColumn id="2" xr3:uid="{FD72D278-3A39-6441-AEE2-E92B9549E10B}" name="Answer Choice 2" dataDxfId="107"/>
    <tableColumn id="3" xr3:uid="{5ABB8CBB-08FA-9241-90F9-123BD556ECC5}" name="Answer Choice 3" dataDxfId="106"/>
    <tableColumn id="4" xr3:uid="{04E3BEDB-363A-EC4A-A187-EAF921335E0E}" name="Answer Choice 4" dataDxfId="105"/>
    <tableColumn id="5" xr3:uid="{B1BD6FB9-46CD-194A-AE7A-F9511ABDF266}" name="Answer Choice 5" dataDxfId="104"/>
    <tableColumn id="6" xr3:uid="{FE5D3F2B-971F-6241-B981-854105409D0C}" name="Answer Choice 6" dataDxfId="103"/>
    <tableColumn id="7" xr3:uid="{9B490E6D-228F-0942-8855-8EB0BECCFEFB}" name="Answer Choice 7" dataDxfId="102"/>
    <tableColumn id="8" xr3:uid="{89F97383-8065-814E-BDC7-74F9251CDA3A}" name="Answer Choice 8" dataDxfId="101"/>
    <tableColumn id="9" xr3:uid="{F8CFDCE9-220E-3842-AE4D-7D25C84CA9D9}" name="Answer Choice 9" dataDxfId="100"/>
    <tableColumn id="10" xr3:uid="{374F9E89-4C06-2A4C-A35D-E73275632608}" name="Answer Choice 10" dataDxfId="99"/>
    <tableColumn id="11" xr3:uid="{6E723CC0-2ADA-364F-B21A-63BDB6D1CB1C}" name="Missing values" dataDxfId="98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301334-FC2A-2844-8B74-4A508BAFB169}" name="Question4" displayName="Question4" ref="A11:L111" totalsRowShown="0" headerRowDxfId="97" dataDxfId="96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67F52E11-A2F0-3041-B722-F960B5A644C9}" name="Survey #" dataDxfId="95"/>
    <tableColumn id="1" xr3:uid="{E20CBFEE-023D-A148-9CEB-466F30D621DD}" name="Answer Choice 1" dataDxfId="94"/>
    <tableColumn id="2" xr3:uid="{43BF7064-4B72-DB4E-A16A-5C0799873765}" name="Answer Choice 2" dataDxfId="93"/>
    <tableColumn id="3" xr3:uid="{32F85125-E87D-954E-9B55-46C9A73C4454}" name="Answer Choice 3" dataDxfId="92"/>
    <tableColumn id="4" xr3:uid="{29E4940C-87A8-B746-9FC5-1A9E6A00B827}" name="Answer Choice 4" dataDxfId="91"/>
    <tableColumn id="5" xr3:uid="{0BE74AAC-3B81-3341-BD1B-48A556FCEC57}" name="Answer Choice 5" dataDxfId="90"/>
    <tableColumn id="6" xr3:uid="{C59D4577-36CB-BF4A-9BB9-BD04F2C72717}" name="Answer Choice 6" dataDxfId="89"/>
    <tableColumn id="7" xr3:uid="{D7EFCB8E-4A05-CC42-A496-E42E851175B3}" name="Answer Choice 7" dataDxfId="88"/>
    <tableColumn id="8" xr3:uid="{360553DE-19AA-034D-893F-5DA36D840C0E}" name="Answer Choice 8" dataDxfId="87"/>
    <tableColumn id="9" xr3:uid="{93B73FE4-21C7-1440-B4EC-219864ED5571}" name="Answer Choice 9" dataDxfId="86"/>
    <tableColumn id="10" xr3:uid="{B648CA1E-D175-784C-B69C-76BD6AF86B35}" name="Answer Choice 10" dataDxfId="85"/>
    <tableColumn id="11" xr3:uid="{BF6B3154-499F-904E-81EC-18BD51A9A91F}" name="Missing values" dataDxfId="84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97FB39-82C7-D446-BBFB-E9B37DDB1021}" name="Question5" displayName="Question5" ref="A11:L111" totalsRowShown="0" headerRowDxfId="83" dataDxfId="82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6339C6F1-387A-3147-9A68-D362E990396C}" name="Survey #" dataDxfId="81"/>
    <tableColumn id="1" xr3:uid="{072E919A-5E24-AD4D-BDC1-A906535888AC}" name="Answer Choice 1" dataDxfId="80"/>
    <tableColumn id="2" xr3:uid="{A9B9C7BE-9E6B-F147-8D35-120CA23A0CC2}" name="Answer Choice 2" dataDxfId="79"/>
    <tableColumn id="3" xr3:uid="{C89450BA-82DD-D64D-A892-E538B284AC95}" name="Answer Choice 3" dataDxfId="78"/>
    <tableColumn id="4" xr3:uid="{FF26F4E7-F442-5545-B031-62C2F5B29EC7}" name="Answer Choice 4" dataDxfId="77"/>
    <tableColumn id="5" xr3:uid="{718DB0F0-6D99-8C4E-AA1D-CB75DF9A4E9C}" name="Answer Choice 5" dataDxfId="76"/>
    <tableColumn id="6" xr3:uid="{FED714FD-896D-E547-9BF1-0785F35F609B}" name="Answer Choice 6" dataDxfId="75"/>
    <tableColumn id="7" xr3:uid="{5F049FCE-54F6-034A-A8C8-12F01688A26D}" name="Answer Choice 7" dataDxfId="74"/>
    <tableColumn id="8" xr3:uid="{1D2BC17F-6FBC-0048-BB51-EF9F42B8B1C8}" name="Answer Choice 8" dataDxfId="73"/>
    <tableColumn id="9" xr3:uid="{5A2C1A5A-2561-4A42-BD56-2322AAD9B929}" name="Answer Choice 9" dataDxfId="72"/>
    <tableColumn id="10" xr3:uid="{8E3E3760-9AE0-BC48-BD1D-96F8E8B74137}" name="Answer Choice 10" dataDxfId="71"/>
    <tableColumn id="11" xr3:uid="{7D8C6F3B-B90C-7940-B2F4-65E5895C1DFE}" name="Missing values" dataDxfId="70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ED380CB-762B-B647-9264-EB620E36608D}" name="Question6" displayName="Question6" ref="A11:L111" totalsRowShown="0" headerRowDxfId="69" dataDxfId="68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AED82A81-6758-124F-B1E9-C32C7925E9B3}" name="Survey #" dataDxfId="67"/>
    <tableColumn id="1" xr3:uid="{4DD620A3-662A-5849-85DE-2351FA822A63}" name="Answer Choice 1" dataDxfId="66"/>
    <tableColumn id="2" xr3:uid="{56E12E6F-A44C-FB4E-BEFB-AAA1AD667582}" name="Answer Choice 2" dataDxfId="65"/>
    <tableColumn id="3" xr3:uid="{248291DF-5C23-674F-AD8D-41EEEF120C15}" name="Answer Choice 3" dataDxfId="64"/>
    <tableColumn id="4" xr3:uid="{B29A3175-0AC1-BD46-B18E-F1D43A5978C7}" name="Answer Choice 4" dataDxfId="63"/>
    <tableColumn id="5" xr3:uid="{2291B9B4-214C-8448-BE73-68337F0587D0}" name="Answer Choice 5" dataDxfId="62"/>
    <tableColumn id="6" xr3:uid="{60843481-FCF2-E048-887F-9F9E297CEA1A}" name="Answer Choice 6" dataDxfId="61"/>
    <tableColumn id="7" xr3:uid="{99A0FB22-85A9-8E41-995D-02F1033E7FA3}" name="Answer Choice 7" dataDxfId="60"/>
    <tableColumn id="8" xr3:uid="{8482DF08-2DDC-B44D-85E9-EEBD36AD67F4}" name="Answer Choice 8" dataDxfId="59"/>
    <tableColumn id="9" xr3:uid="{FF55DCF7-6AB9-0740-A1DE-84D03DB67929}" name="Answer Choice 9" dataDxfId="58"/>
    <tableColumn id="10" xr3:uid="{16AD9B34-63C1-0543-8E93-F3847A532E7D}" name="Answer Choice 10" dataDxfId="57"/>
    <tableColumn id="11" xr3:uid="{F0C2FF9F-6648-794C-8B9E-A73AAEFF8659}" name="Missing values" dataDxfId="56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2DA5D8-071A-BA40-9BC0-F56E167E94D7}" name="Question7" displayName="Question7" ref="A11:L111" totalsRowShown="0" headerRowDxfId="55" dataDxfId="54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3CC30201-0E68-CB4E-89C1-EF82EA1F712D}" name="Survey #" dataDxfId="53"/>
    <tableColumn id="1" xr3:uid="{828B9CD3-4711-E14F-B783-88C0BB511A71}" name="Answer Choice 1" dataDxfId="52"/>
    <tableColumn id="2" xr3:uid="{ABF9BD73-8245-1141-8A7F-569E3DB646D9}" name="Answer Choice 2" dataDxfId="51"/>
    <tableColumn id="3" xr3:uid="{ABE8E70B-50D7-2F48-8AE9-7B9BE12F6B98}" name="Answer Choice 3" dataDxfId="50"/>
    <tableColumn id="4" xr3:uid="{C061268A-059A-BC4D-9A56-CBF7949BF279}" name="Answer Choice 4" dataDxfId="49"/>
    <tableColumn id="5" xr3:uid="{62064E34-3915-A64E-A862-8666AD05A5E0}" name="Answer Choice 5" dataDxfId="48"/>
    <tableColumn id="6" xr3:uid="{64CA1265-4283-E24B-A6D4-CD400F04D553}" name="Answer Choice 6" dataDxfId="47"/>
    <tableColumn id="7" xr3:uid="{039E804B-5A51-F142-8828-59BF92CB59FC}" name="Answer Choice 7" dataDxfId="46"/>
    <tableColumn id="8" xr3:uid="{609600E7-5DC7-9048-81F6-4860276C4D12}" name="Answer Choice 8" dataDxfId="45"/>
    <tableColumn id="9" xr3:uid="{8DE6B01D-4F68-F945-AE01-FE29B44E157B}" name="Answer Choice 9" dataDxfId="44"/>
    <tableColumn id="10" xr3:uid="{21C8E55F-6104-944E-A4B3-8FCF80A6FB98}" name="Answer Choice 10" dataDxfId="43"/>
    <tableColumn id="11" xr3:uid="{FB86BFF6-4B0F-D647-8FE5-CEF7DDDE6B69}" name="Missing values" dataDxfId="42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F8C4DC8-B0AB-4844-84C3-BE75E8A18107}" name="Question8" displayName="Question8" ref="A11:L111" totalsRowShown="0" headerRowDxfId="41" dataDxfId="40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22" xr3:uid="{E1F32F70-E1D1-2146-AF50-F9A833628AD1}" name="Survey #" dataDxfId="39"/>
    <tableColumn id="1" xr3:uid="{3B8FCDA6-A99D-1548-967E-B86B166F1FEE}" name="Answer Choice 1" dataDxfId="38"/>
    <tableColumn id="2" xr3:uid="{1513CC93-822F-3B48-A024-610E2A1ACB60}" name="Answer Choice 2" dataDxfId="37"/>
    <tableColumn id="3" xr3:uid="{9CE313B3-EF07-B14E-A9B6-C3A51DCF1DC8}" name="Answer Choice 3" dataDxfId="36"/>
    <tableColumn id="4" xr3:uid="{3139FF48-7136-2242-8218-0AA3070BA829}" name="Answer Choice 4" dataDxfId="35"/>
    <tableColumn id="5" xr3:uid="{F6FB4694-0F54-5E4E-9466-5B042E56CD66}" name="Answer Choice 5" dataDxfId="34"/>
    <tableColumn id="6" xr3:uid="{EB829AC4-13B4-7A4A-AFAD-3955315A1CB9}" name="Answer Choice 6" dataDxfId="33"/>
    <tableColumn id="7" xr3:uid="{3BB90351-5AA2-2947-A8D2-AFA691C874B9}" name="Answer Choice 7" dataDxfId="32"/>
    <tableColumn id="8" xr3:uid="{EAC8F071-9DBD-3F46-AAD2-A3CBCCDFE1B7}" name="Answer Choice 8" dataDxfId="31"/>
    <tableColumn id="9" xr3:uid="{337EFEC6-4C58-8B46-8BFC-6F796856D482}" name="Answer Choice 9" dataDxfId="30"/>
    <tableColumn id="10" xr3:uid="{5C383F77-EC9E-D14A-8639-D42271F9E4A5}" name="Answer Choice 10" dataDxfId="29"/>
    <tableColumn id="11" xr3:uid="{8D3CAA05-44D0-FC4B-8806-71DBE0FF65B4}" name="Missing values" dataDxfId="28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BD98A99-A76B-D94F-9015-6FE5A9FE55DB}" name="Question9" displayName="Question9" ref="A11:L111" totalsRowShown="0" headerRowDxfId="27" dataDxfId="26">
  <autoFilter ref="A11:L111" xr:uid="{19CDE909-AD71-FC47-A68B-7C164FB85F7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BAEDA157-2666-7E43-9A95-75107F5AA422}" name="Survey #" dataDxfId="25"/>
    <tableColumn id="1" xr3:uid="{09685060-4A2F-5B4C-B562-BB7A62BEA8BD}" name="Answer Choice 1" dataDxfId="24"/>
    <tableColumn id="2" xr3:uid="{00D26FBC-CB41-6340-9CF6-6E9C6CD4E73D}" name="Answer Choice 2" dataDxfId="23"/>
    <tableColumn id="3" xr3:uid="{FC76C284-68CB-EE40-BB6A-04EAF41C666B}" name="Answer Choice 3" dataDxfId="22"/>
    <tableColumn id="4" xr3:uid="{AC23DC5B-E4DD-5343-9FB6-ACAE7202E28A}" name="Answer Choice 4" dataDxfId="21"/>
    <tableColumn id="5" xr3:uid="{2974C99E-07CA-7C41-B70F-EDCD0CFF01EF}" name="Answer Choice 5" dataDxfId="20"/>
    <tableColumn id="6" xr3:uid="{957673E0-50A8-BF47-8D66-77DA56B4F513}" name="Answer Choice 6" dataDxfId="19"/>
    <tableColumn id="7" xr3:uid="{F8C3DC1C-C1CE-394A-BE1D-F5C575F51885}" name="Answer Choice 7" dataDxfId="18"/>
    <tableColumn id="8" xr3:uid="{91039D95-DCD1-D54C-A5D7-DBF69D39C967}" name="Answer Choice 8" dataDxfId="17"/>
    <tableColumn id="9" xr3:uid="{59CDCBB2-EA9C-5F42-8351-29B13C236785}" name="Answer Choice 9" dataDxfId="16"/>
    <tableColumn id="10" xr3:uid="{E1345520-7C33-5241-832F-0CEE9A371DDF}" name="Answer Choice 10" dataDxfId="15"/>
    <tableColumn id="11" xr3:uid="{D0E190E8-65A0-DE4E-974F-77B144A8C4CA}" name="Missing values" dataDxfId="14">
      <calculatedColumnFormula>IF(ISBLANK(B12) * ISBLANK(C12) * ISBLANK(D12) * ISBLANK(E12) * ISBLANK(F12) * ISBLANK(G12) * ISBLANK(H12) * ISBLANK(I12) * ISBLANK(J12) *ISBLANK(K12), "Yes", "No")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50BCF-93CA-8E47-9047-8B60D3ABE24D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15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43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ref="L44:L75" si="1">IF(ISBLANK(B44) * ISBLANK(C44) * ISBLANK(D44) * ISBLANK(E44) * ISBLANK(F44) * ISBLANK(G44) * ISBLANK(H44) * ISBLANK(I44) * ISBLANK(J44) *ISBLANK(K44), "Yes", "No")</f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1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1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1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1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1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1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1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1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1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1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1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1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1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1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1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1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1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1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1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1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1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1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1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1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1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1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1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1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1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1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1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07" si="2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2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2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2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2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2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2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2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2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2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2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2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2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2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2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2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2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2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2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2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2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2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2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2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2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2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2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2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2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2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2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2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ref="L108:L111" si="3">IF(ISBLANK(B108) * ISBLANK(C108) * ISBLANK(D108) * ISBLANK(E108) * ISBLANK(F108) * ISBLANK(G108) * ISBLANK(H108) * ISBLANK(I108) * ISBLANK(J108) *ISBLANK(K108), "Yes", "No")</f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3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3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3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6B41-9203-BB4B-8352-771BE93E6030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27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75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si="0"/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0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0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0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0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0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0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0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0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0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0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0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0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0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0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0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0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0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0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0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0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0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0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0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0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0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0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0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0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0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0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0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11" si="1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1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1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1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1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1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1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1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1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1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1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1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1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1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1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1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1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1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1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1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1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1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1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1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1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1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1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1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1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1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1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1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si="1"/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1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1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1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562F3-C89B-4146-9A03-FA183B6EDCE6}">
  <dimension ref="A1:BQ86"/>
  <sheetViews>
    <sheetView tabSelected="1" zoomScale="120" zoomScaleNormal="120" workbookViewId="0">
      <selection sqref="A1:F1"/>
    </sheetView>
  </sheetViews>
  <sheetFormatPr baseColWidth="10" defaultColWidth="11.5" defaultRowHeight="15" x14ac:dyDescent="0.2"/>
  <cols>
    <col min="1" max="1" width="9.1640625" customWidth="1"/>
    <col min="2" max="2" width="22.83203125" customWidth="1"/>
    <col min="5" max="5" width="12.5" customWidth="1"/>
    <col min="6" max="6" width="16.1640625" customWidth="1"/>
    <col min="8" max="8" width="9.1640625" customWidth="1"/>
    <col min="9" max="9" width="22.83203125" customWidth="1"/>
    <col min="12" max="12" width="12.5" customWidth="1"/>
    <col min="13" max="13" width="16.1640625" customWidth="1"/>
    <col min="15" max="15" width="9.1640625" customWidth="1"/>
    <col min="16" max="16" width="22.83203125" customWidth="1"/>
    <col min="19" max="19" width="12.5" customWidth="1"/>
    <col min="20" max="20" width="16.1640625" customWidth="1"/>
    <col min="22" max="22" width="9.1640625" customWidth="1"/>
    <col min="23" max="23" width="22.83203125" customWidth="1"/>
    <col min="26" max="26" width="12.5" customWidth="1"/>
    <col min="27" max="27" width="16.1640625" customWidth="1"/>
    <col min="29" max="29" width="9.1640625" customWidth="1"/>
    <col min="30" max="30" width="22.83203125" customWidth="1"/>
    <col min="33" max="33" width="12.5" customWidth="1"/>
    <col min="34" max="34" width="16.1640625" customWidth="1"/>
    <col min="36" max="36" width="9.1640625" customWidth="1"/>
    <col min="37" max="37" width="22.83203125" customWidth="1"/>
    <col min="40" max="40" width="12.5" customWidth="1"/>
    <col min="41" max="41" width="16.1640625" customWidth="1"/>
    <col min="43" max="43" width="9.1640625" customWidth="1"/>
    <col min="44" max="44" width="22.83203125" customWidth="1"/>
    <col min="47" max="47" width="12.5" customWidth="1"/>
    <col min="48" max="48" width="16.1640625" customWidth="1"/>
    <col min="50" max="50" width="9.1640625" customWidth="1"/>
    <col min="51" max="51" width="22.83203125" customWidth="1"/>
    <col min="54" max="54" width="12.5" customWidth="1"/>
    <col min="55" max="55" width="16.1640625" customWidth="1"/>
    <col min="57" max="57" width="9.1640625" customWidth="1"/>
    <col min="58" max="58" width="22.83203125" customWidth="1"/>
    <col min="61" max="61" width="12.5" customWidth="1"/>
    <col min="62" max="62" width="16.1640625" customWidth="1"/>
    <col min="64" max="64" width="9.1640625" customWidth="1"/>
    <col min="65" max="65" width="22.83203125" customWidth="1"/>
    <col min="68" max="68" width="12.5" customWidth="1"/>
    <col min="69" max="69" width="16.1640625" customWidth="1"/>
  </cols>
  <sheetData>
    <row r="1" spans="1:69" ht="19" x14ac:dyDescent="0.25">
      <c r="A1" s="48" t="s">
        <v>15</v>
      </c>
      <c r="B1" s="48"/>
      <c r="C1" s="48"/>
      <c r="D1" s="48"/>
      <c r="E1" s="48"/>
      <c r="F1" s="48"/>
      <c r="H1" s="49" t="s">
        <v>19</v>
      </c>
      <c r="I1" s="49"/>
      <c r="J1" s="49"/>
      <c r="K1" s="49"/>
      <c r="L1" s="49"/>
      <c r="M1" s="49"/>
      <c r="O1" s="43" t="s">
        <v>20</v>
      </c>
      <c r="P1" s="43"/>
      <c r="Q1" s="43"/>
      <c r="R1" s="43"/>
      <c r="S1" s="43"/>
      <c r="T1" s="43"/>
      <c r="V1" s="50" t="s">
        <v>21</v>
      </c>
      <c r="W1" s="50"/>
      <c r="X1" s="50"/>
      <c r="Y1" s="50"/>
      <c r="Z1" s="50"/>
      <c r="AA1" s="50"/>
      <c r="AC1" s="47" t="s">
        <v>22</v>
      </c>
      <c r="AD1" s="47"/>
      <c r="AE1" s="47"/>
      <c r="AF1" s="47"/>
      <c r="AG1" s="47"/>
      <c r="AH1" s="47"/>
      <c r="AJ1" s="46" t="s">
        <v>23</v>
      </c>
      <c r="AK1" s="46"/>
      <c r="AL1" s="46"/>
      <c r="AM1" s="46"/>
      <c r="AN1" s="46"/>
      <c r="AO1" s="46"/>
      <c r="AQ1" s="52" t="s">
        <v>24</v>
      </c>
      <c r="AR1" s="52"/>
      <c r="AS1" s="52"/>
      <c r="AT1" s="52"/>
      <c r="AU1" s="52"/>
      <c r="AV1" s="52"/>
      <c r="AX1" s="51" t="s">
        <v>25</v>
      </c>
      <c r="AY1" s="51"/>
      <c r="AZ1" s="51"/>
      <c r="BA1" s="51"/>
      <c r="BB1" s="51"/>
      <c r="BC1" s="51"/>
      <c r="BE1" s="43" t="s">
        <v>26</v>
      </c>
      <c r="BF1" s="43"/>
      <c r="BG1" s="43"/>
      <c r="BH1" s="43"/>
      <c r="BI1" s="43"/>
      <c r="BJ1" s="43"/>
      <c r="BL1" s="50" t="s">
        <v>27</v>
      </c>
      <c r="BM1" s="50"/>
      <c r="BN1" s="50"/>
      <c r="BO1" s="50"/>
      <c r="BP1" s="50"/>
      <c r="BQ1" s="50"/>
    </row>
    <row r="2" spans="1:69" x14ac:dyDescent="0.2">
      <c r="A2" s="28"/>
      <c r="B2" s="29"/>
      <c r="C2" s="5" t="s">
        <v>5</v>
      </c>
      <c r="D2" s="5" t="s">
        <v>8</v>
      </c>
      <c r="E2" s="5" t="s">
        <v>6</v>
      </c>
      <c r="F2" s="5" t="s">
        <v>7</v>
      </c>
      <c r="H2" s="28"/>
      <c r="I2" s="28"/>
      <c r="J2" s="5" t="s">
        <v>5</v>
      </c>
      <c r="K2" s="5" t="s">
        <v>8</v>
      </c>
      <c r="L2" s="5" t="s">
        <v>6</v>
      </c>
      <c r="M2" s="5" t="s">
        <v>7</v>
      </c>
      <c r="O2" s="28"/>
      <c r="P2" s="29"/>
      <c r="Q2" s="5" t="s">
        <v>5</v>
      </c>
      <c r="R2" s="5" t="s">
        <v>8</v>
      </c>
      <c r="S2" s="5" t="s">
        <v>6</v>
      </c>
      <c r="T2" s="5" t="s">
        <v>7</v>
      </c>
      <c r="V2" s="28"/>
      <c r="W2" s="29"/>
      <c r="X2" s="5" t="s">
        <v>5</v>
      </c>
      <c r="Y2" s="5" t="s">
        <v>8</v>
      </c>
      <c r="Z2" s="5" t="s">
        <v>6</v>
      </c>
      <c r="AA2" s="5" t="s">
        <v>7</v>
      </c>
      <c r="AC2" s="28"/>
      <c r="AD2" s="29"/>
      <c r="AE2" s="5" t="s">
        <v>5</v>
      </c>
      <c r="AF2" s="5" t="s">
        <v>8</v>
      </c>
      <c r="AG2" s="5" t="s">
        <v>6</v>
      </c>
      <c r="AH2" s="5" t="s">
        <v>7</v>
      </c>
      <c r="AJ2" s="28"/>
      <c r="AK2" s="29"/>
      <c r="AL2" s="5" t="s">
        <v>5</v>
      </c>
      <c r="AM2" s="5" t="s">
        <v>8</v>
      </c>
      <c r="AN2" s="5" t="s">
        <v>6</v>
      </c>
      <c r="AO2" s="5" t="s">
        <v>7</v>
      </c>
      <c r="AQ2" s="28"/>
      <c r="AR2" s="29"/>
      <c r="AS2" s="5" t="s">
        <v>5</v>
      </c>
      <c r="AT2" s="5" t="s">
        <v>8</v>
      </c>
      <c r="AU2" s="5" t="s">
        <v>6</v>
      </c>
      <c r="AV2" s="5" t="s">
        <v>7</v>
      </c>
      <c r="AX2" s="28"/>
      <c r="AY2" s="29"/>
      <c r="AZ2" s="5" t="s">
        <v>5</v>
      </c>
      <c r="BA2" s="5" t="s">
        <v>8</v>
      </c>
      <c r="BB2" s="5" t="s">
        <v>6</v>
      </c>
      <c r="BC2" s="5" t="s">
        <v>7</v>
      </c>
      <c r="BE2" s="28"/>
      <c r="BF2" s="29"/>
      <c r="BG2" s="5" t="s">
        <v>5</v>
      </c>
      <c r="BH2" s="5" t="s">
        <v>8</v>
      </c>
      <c r="BI2" s="5" t="s">
        <v>6</v>
      </c>
      <c r="BJ2" s="5" t="s">
        <v>7</v>
      </c>
      <c r="BL2" s="28"/>
      <c r="BM2" s="28"/>
      <c r="BN2" s="5" t="s">
        <v>5</v>
      </c>
      <c r="BO2" s="5" t="s">
        <v>8</v>
      </c>
      <c r="BP2" s="5" t="s">
        <v>6</v>
      </c>
      <c r="BQ2" s="5" t="s">
        <v>7</v>
      </c>
    </row>
    <row r="3" spans="1:69" x14ac:dyDescent="0.2">
      <c r="A3" s="44" t="s">
        <v>9</v>
      </c>
      <c r="B3" s="16" t="s">
        <v>30</v>
      </c>
      <c r="C3" s="14">
        <f>COUNTIF(Question1[Answer Choice 1], 1)</f>
        <v>0</v>
      </c>
      <c r="D3" s="9" t="e">
        <f>C3/C15</f>
        <v>#DIV/0!</v>
      </c>
      <c r="E3" s="11" t="e">
        <f>C3/C13</f>
        <v>#DIV/0!</v>
      </c>
      <c r="F3" s="9" t="e">
        <f>E3</f>
        <v>#DIV/0!</v>
      </c>
      <c r="H3" s="45" t="s">
        <v>9</v>
      </c>
      <c r="I3" s="16" t="s">
        <v>30</v>
      </c>
      <c r="J3" s="6">
        <f>COUNTIF(Question2[Answer Choice 1], 1)</f>
        <v>0</v>
      </c>
      <c r="K3" s="9" t="e">
        <f>J3/J15</f>
        <v>#DIV/0!</v>
      </c>
      <c r="L3" s="11" t="e">
        <f>J3/J13</f>
        <v>#DIV/0!</v>
      </c>
      <c r="M3" s="9" t="e">
        <f>L3</f>
        <v>#DIV/0!</v>
      </c>
      <c r="O3" s="44" t="s">
        <v>9</v>
      </c>
      <c r="P3" s="16" t="s">
        <v>30</v>
      </c>
      <c r="Q3" s="14">
        <f>COUNTIF(Question3[Answer Choice 1], 1)</f>
        <v>0</v>
      </c>
      <c r="R3" s="9" t="e">
        <f>Q3/Q15</f>
        <v>#DIV/0!</v>
      </c>
      <c r="S3" s="11" t="e">
        <f>Q3/Q13</f>
        <v>#DIV/0!</v>
      </c>
      <c r="T3" s="9" t="e">
        <f>S3</f>
        <v>#DIV/0!</v>
      </c>
      <c r="V3" s="44" t="s">
        <v>9</v>
      </c>
      <c r="W3" s="16" t="s">
        <v>30</v>
      </c>
      <c r="X3" s="14">
        <f>COUNTIF(Question4[Answer Choice 1], 1)</f>
        <v>0</v>
      </c>
      <c r="Y3" s="9" t="e">
        <f>X3/X15</f>
        <v>#DIV/0!</v>
      </c>
      <c r="Z3" s="11" t="e">
        <f>X3/X13</f>
        <v>#DIV/0!</v>
      </c>
      <c r="AA3" s="9" t="e">
        <f>Z3</f>
        <v>#DIV/0!</v>
      </c>
      <c r="AC3" s="44" t="s">
        <v>9</v>
      </c>
      <c r="AD3" s="16" t="s">
        <v>30</v>
      </c>
      <c r="AE3" s="14">
        <f>COUNTIF(Question5[Answer Choice 1], 1)</f>
        <v>0</v>
      </c>
      <c r="AF3" s="9" t="e">
        <f>AE3/AE15</f>
        <v>#DIV/0!</v>
      </c>
      <c r="AG3" s="11" t="e">
        <f>AE3/AE13</f>
        <v>#DIV/0!</v>
      </c>
      <c r="AH3" s="9" t="e">
        <f>AG3</f>
        <v>#DIV/0!</v>
      </c>
      <c r="AJ3" s="44" t="s">
        <v>9</v>
      </c>
      <c r="AK3" s="16" t="s">
        <v>30</v>
      </c>
      <c r="AL3" s="14">
        <f>COUNTIF(Question6[Answer Choice 1], 1)</f>
        <v>0</v>
      </c>
      <c r="AM3" s="9" t="e">
        <f>AL3/AL15</f>
        <v>#DIV/0!</v>
      </c>
      <c r="AN3" s="11" t="e">
        <f>AL3/AL13</f>
        <v>#DIV/0!</v>
      </c>
      <c r="AO3" s="9" t="e">
        <f>AN3</f>
        <v>#DIV/0!</v>
      </c>
      <c r="AQ3" s="44" t="s">
        <v>9</v>
      </c>
      <c r="AR3" s="16" t="s">
        <v>30</v>
      </c>
      <c r="AS3" s="14">
        <f>COUNTIF(Question7[Answer Choice 1], 1)</f>
        <v>0</v>
      </c>
      <c r="AT3" s="9" t="e">
        <f>AS3/AS15</f>
        <v>#DIV/0!</v>
      </c>
      <c r="AU3" s="11" t="e">
        <f>AS3/AS13</f>
        <v>#DIV/0!</v>
      </c>
      <c r="AV3" s="9" t="e">
        <f>AU3</f>
        <v>#DIV/0!</v>
      </c>
      <c r="AX3" s="44" t="s">
        <v>9</v>
      </c>
      <c r="AY3" s="16" t="s">
        <v>30</v>
      </c>
      <c r="AZ3" s="14">
        <f>COUNTIF(Question8[Answer Choice 1], 1)</f>
        <v>0</v>
      </c>
      <c r="BA3" s="9" t="e">
        <f>AZ3/AZ15</f>
        <v>#DIV/0!</v>
      </c>
      <c r="BB3" s="11" t="e">
        <f>AZ3/AZ13</f>
        <v>#DIV/0!</v>
      </c>
      <c r="BC3" s="9" t="e">
        <f>BB3</f>
        <v>#DIV/0!</v>
      </c>
      <c r="BE3" s="44" t="s">
        <v>9</v>
      </c>
      <c r="BF3" s="16" t="s">
        <v>30</v>
      </c>
      <c r="BG3" s="14">
        <f>COUNTIF(Question9[Answer Choice 1], 1)</f>
        <v>0</v>
      </c>
      <c r="BH3" s="9" t="e">
        <f>BG3/BG15</f>
        <v>#DIV/0!</v>
      </c>
      <c r="BI3" s="11" t="e">
        <f>BG3/BG13</f>
        <v>#DIV/0!</v>
      </c>
      <c r="BJ3" s="9" t="e">
        <f>BI3</f>
        <v>#DIV/0!</v>
      </c>
      <c r="BL3" s="45" t="s">
        <v>9</v>
      </c>
      <c r="BM3" s="16" t="s">
        <v>30</v>
      </c>
      <c r="BN3" s="14">
        <f>COUNTIF(Question10[Answer Choice 1], 1)</f>
        <v>0</v>
      </c>
      <c r="BO3" s="9" t="e">
        <f>BN3/BN15</f>
        <v>#DIV/0!</v>
      </c>
      <c r="BP3" s="11" t="e">
        <f>BN3/BN13</f>
        <v>#DIV/0!</v>
      </c>
      <c r="BQ3" s="9" t="e">
        <f>BP3</f>
        <v>#DIV/0!</v>
      </c>
    </row>
    <row r="4" spans="1:69" x14ac:dyDescent="0.2">
      <c r="A4" s="44"/>
      <c r="B4" s="16" t="s">
        <v>31</v>
      </c>
      <c r="C4" s="14">
        <f>COUNTIF(Question1[Answer Choice 2], 1)</f>
        <v>0</v>
      </c>
      <c r="D4" s="9" t="e">
        <f>C4/C15</f>
        <v>#DIV/0!</v>
      </c>
      <c r="E4" s="11" t="e">
        <f>C4/C13</f>
        <v>#DIV/0!</v>
      </c>
      <c r="F4" s="9" t="e">
        <f>F3+E4</f>
        <v>#DIV/0!</v>
      </c>
      <c r="H4" s="45"/>
      <c r="I4" s="16" t="s">
        <v>31</v>
      </c>
      <c r="J4" s="6">
        <f>COUNTIF(Question2[Answer Choice 2], 1)</f>
        <v>0</v>
      </c>
      <c r="K4" s="9" t="e">
        <f>J4/J15</f>
        <v>#DIV/0!</v>
      </c>
      <c r="L4" s="11" t="e">
        <f>J4/J13</f>
        <v>#DIV/0!</v>
      </c>
      <c r="M4" s="9" t="e">
        <f>M3+L4</f>
        <v>#DIV/0!</v>
      </c>
      <c r="O4" s="44"/>
      <c r="P4" s="16" t="s">
        <v>31</v>
      </c>
      <c r="Q4" s="14">
        <f>COUNTIF(Question3[Answer Choice 2], 1)</f>
        <v>0</v>
      </c>
      <c r="R4" s="9" t="e">
        <f>Q4/Q15</f>
        <v>#DIV/0!</v>
      </c>
      <c r="S4" s="11" t="e">
        <f>Q4/Q13</f>
        <v>#DIV/0!</v>
      </c>
      <c r="T4" s="9" t="e">
        <f>T3+S4</f>
        <v>#DIV/0!</v>
      </c>
      <c r="V4" s="44"/>
      <c r="W4" s="16" t="s">
        <v>31</v>
      </c>
      <c r="X4" s="14">
        <f>COUNTIF(Question4[Answer Choice 2], 1)</f>
        <v>0</v>
      </c>
      <c r="Y4" s="9" t="e">
        <f>X4/X15</f>
        <v>#DIV/0!</v>
      </c>
      <c r="Z4" s="11" t="e">
        <f>X4/X13</f>
        <v>#DIV/0!</v>
      </c>
      <c r="AA4" s="9" t="e">
        <f>AA3+Z4</f>
        <v>#DIV/0!</v>
      </c>
      <c r="AC4" s="44"/>
      <c r="AD4" s="16" t="s">
        <v>31</v>
      </c>
      <c r="AE4" s="14">
        <f>COUNTIF(Question5[Answer Choice 2], 1)</f>
        <v>0</v>
      </c>
      <c r="AF4" s="9" t="e">
        <f>AE4/AE15</f>
        <v>#DIV/0!</v>
      </c>
      <c r="AG4" s="11" t="e">
        <f>AE4/AE13</f>
        <v>#DIV/0!</v>
      </c>
      <c r="AH4" s="9" t="e">
        <f>AH3+AG4</f>
        <v>#DIV/0!</v>
      </c>
      <c r="AJ4" s="44"/>
      <c r="AK4" s="16" t="s">
        <v>31</v>
      </c>
      <c r="AL4" s="14">
        <f>COUNTIF(Question6[Answer Choice 2], 1)</f>
        <v>0</v>
      </c>
      <c r="AM4" s="9" t="e">
        <f>AL4/AL15</f>
        <v>#DIV/0!</v>
      </c>
      <c r="AN4" s="11" t="e">
        <f>AL4/AL13</f>
        <v>#DIV/0!</v>
      </c>
      <c r="AO4" s="9" t="e">
        <f>AO3+AN4</f>
        <v>#DIV/0!</v>
      </c>
      <c r="AQ4" s="44"/>
      <c r="AR4" s="16" t="s">
        <v>31</v>
      </c>
      <c r="AS4" s="14">
        <f>COUNTIF(Question7[Answer Choice 2], 1)</f>
        <v>0</v>
      </c>
      <c r="AT4" s="9" t="e">
        <f>AS4/AS15</f>
        <v>#DIV/0!</v>
      </c>
      <c r="AU4" s="11" t="e">
        <f>AS4/AS13</f>
        <v>#DIV/0!</v>
      </c>
      <c r="AV4" s="9" t="e">
        <f>AV3+AU4</f>
        <v>#DIV/0!</v>
      </c>
      <c r="AX4" s="44"/>
      <c r="AY4" s="16" t="s">
        <v>31</v>
      </c>
      <c r="AZ4" s="14">
        <f>COUNTIF(Question8[Answer Choice 2], 1)</f>
        <v>0</v>
      </c>
      <c r="BA4" s="9" t="e">
        <f>AZ4/AZ15</f>
        <v>#DIV/0!</v>
      </c>
      <c r="BB4" s="11" t="e">
        <f>AZ4/AZ13</f>
        <v>#DIV/0!</v>
      </c>
      <c r="BC4" s="9" t="e">
        <f>BC3+BB4</f>
        <v>#DIV/0!</v>
      </c>
      <c r="BE4" s="44"/>
      <c r="BF4" s="16" t="s">
        <v>31</v>
      </c>
      <c r="BG4" s="14">
        <f>COUNTIF(Question9[Answer Choice 2], 1)</f>
        <v>0</v>
      </c>
      <c r="BH4" s="9" t="e">
        <f>BG4/BG15</f>
        <v>#DIV/0!</v>
      </c>
      <c r="BI4" s="11" t="e">
        <f>BG4/BG13</f>
        <v>#DIV/0!</v>
      </c>
      <c r="BJ4" s="9" t="e">
        <f>BJ3+BI4</f>
        <v>#DIV/0!</v>
      </c>
      <c r="BL4" s="45"/>
      <c r="BM4" s="16" t="s">
        <v>31</v>
      </c>
      <c r="BN4" s="14">
        <f>COUNTIF(Question10[Answer Choice 2], 1)</f>
        <v>0</v>
      </c>
      <c r="BO4" s="9" t="e">
        <f>BN4/BN15</f>
        <v>#DIV/0!</v>
      </c>
      <c r="BP4" s="11" t="e">
        <f>BN4/BN13</f>
        <v>#DIV/0!</v>
      </c>
      <c r="BQ4" s="9" t="e">
        <f>BQ3+BP4</f>
        <v>#DIV/0!</v>
      </c>
    </row>
    <row r="5" spans="1:69" x14ac:dyDescent="0.2">
      <c r="A5" s="44"/>
      <c r="B5" s="16" t="s">
        <v>32</v>
      </c>
      <c r="C5" s="14">
        <f>COUNTIF(Question1[Answer Choice 3], 1)</f>
        <v>0</v>
      </c>
      <c r="D5" s="9" t="e">
        <f>C5/C15</f>
        <v>#DIV/0!</v>
      </c>
      <c r="E5" s="11" t="e">
        <f>C5/C13</f>
        <v>#DIV/0!</v>
      </c>
      <c r="F5" s="9" t="e">
        <f>F4+E5</f>
        <v>#DIV/0!</v>
      </c>
      <c r="H5" s="45"/>
      <c r="I5" s="16" t="s">
        <v>32</v>
      </c>
      <c r="J5" s="6">
        <f>COUNTIF(Question2[Answer Choice 3], 1)</f>
        <v>0</v>
      </c>
      <c r="K5" s="9" t="e">
        <f>J5/J15</f>
        <v>#DIV/0!</v>
      </c>
      <c r="L5" s="11" t="e">
        <f>J5/J13</f>
        <v>#DIV/0!</v>
      </c>
      <c r="M5" s="9" t="e">
        <f>M4+L5</f>
        <v>#DIV/0!</v>
      </c>
      <c r="O5" s="44"/>
      <c r="P5" s="16" t="s">
        <v>32</v>
      </c>
      <c r="Q5" s="14">
        <f>COUNTIF(Question3[Answer Choice 3], 1)</f>
        <v>0</v>
      </c>
      <c r="R5" s="9" t="e">
        <f>Q5/Q15</f>
        <v>#DIV/0!</v>
      </c>
      <c r="S5" s="11" t="e">
        <f>Q5/Q13</f>
        <v>#DIV/0!</v>
      </c>
      <c r="T5" s="9" t="e">
        <f>T4+S5</f>
        <v>#DIV/0!</v>
      </c>
      <c r="V5" s="44"/>
      <c r="W5" s="16" t="s">
        <v>32</v>
      </c>
      <c r="X5" s="14">
        <f>COUNTIF(Question4[Answer Choice 3], 1)</f>
        <v>0</v>
      </c>
      <c r="Y5" s="9" t="e">
        <f>X5/X15</f>
        <v>#DIV/0!</v>
      </c>
      <c r="Z5" s="11" t="e">
        <f>X5/X13</f>
        <v>#DIV/0!</v>
      </c>
      <c r="AA5" s="9" t="e">
        <f>AA4+Z5</f>
        <v>#DIV/0!</v>
      </c>
      <c r="AC5" s="44"/>
      <c r="AD5" s="16" t="s">
        <v>32</v>
      </c>
      <c r="AE5" s="14">
        <f>COUNTIF(Question5[Answer Choice 3], 1)</f>
        <v>0</v>
      </c>
      <c r="AF5" s="9" t="e">
        <f>AE5/AE15</f>
        <v>#DIV/0!</v>
      </c>
      <c r="AG5" s="11" t="e">
        <f>AE5/AE13</f>
        <v>#DIV/0!</v>
      </c>
      <c r="AH5" s="9" t="e">
        <f>AH4+AG5</f>
        <v>#DIV/0!</v>
      </c>
      <c r="AJ5" s="44"/>
      <c r="AK5" s="16" t="s">
        <v>32</v>
      </c>
      <c r="AL5" s="14">
        <f>COUNTIF(Question6[Answer Choice 3], 1)</f>
        <v>0</v>
      </c>
      <c r="AM5" s="9" t="e">
        <f>AL5/AL15</f>
        <v>#DIV/0!</v>
      </c>
      <c r="AN5" s="11" t="e">
        <f>AL5/AL13</f>
        <v>#DIV/0!</v>
      </c>
      <c r="AO5" s="9" t="e">
        <f>AO4+AN5</f>
        <v>#DIV/0!</v>
      </c>
      <c r="AQ5" s="44"/>
      <c r="AR5" s="16" t="s">
        <v>32</v>
      </c>
      <c r="AS5" s="14">
        <f>COUNTIF(Question7[Answer Choice 3], 1)</f>
        <v>0</v>
      </c>
      <c r="AT5" s="9" t="e">
        <f>AS5/AS15</f>
        <v>#DIV/0!</v>
      </c>
      <c r="AU5" s="11" t="e">
        <f>AS5/AS13</f>
        <v>#DIV/0!</v>
      </c>
      <c r="AV5" s="9" t="e">
        <f>AV4+AU5</f>
        <v>#DIV/0!</v>
      </c>
      <c r="AX5" s="44"/>
      <c r="AY5" s="16" t="s">
        <v>32</v>
      </c>
      <c r="AZ5" s="14">
        <f>COUNTIF(Question8[Answer Choice 3], 1)</f>
        <v>0</v>
      </c>
      <c r="BA5" s="9" t="e">
        <f>AZ5/AZ15</f>
        <v>#DIV/0!</v>
      </c>
      <c r="BB5" s="11" t="e">
        <f>AZ5/AZ13</f>
        <v>#DIV/0!</v>
      </c>
      <c r="BC5" s="9" t="e">
        <f>BC4+BB5</f>
        <v>#DIV/0!</v>
      </c>
      <c r="BE5" s="44"/>
      <c r="BF5" s="16" t="s">
        <v>32</v>
      </c>
      <c r="BG5" s="14">
        <f>COUNTIF(Question9[Answer Choice 3], 1)</f>
        <v>0</v>
      </c>
      <c r="BH5" s="9" t="e">
        <f>BG5/BG15</f>
        <v>#DIV/0!</v>
      </c>
      <c r="BI5" s="11" t="e">
        <f>BG5/BG13</f>
        <v>#DIV/0!</v>
      </c>
      <c r="BJ5" s="9" t="e">
        <f>BJ4+BI5</f>
        <v>#DIV/0!</v>
      </c>
      <c r="BL5" s="45"/>
      <c r="BM5" s="16" t="s">
        <v>32</v>
      </c>
      <c r="BN5" s="14">
        <f>COUNTIF(Question10[Answer Choice 3], 1)</f>
        <v>0</v>
      </c>
      <c r="BO5" s="9" t="e">
        <f>BN5/BN15</f>
        <v>#DIV/0!</v>
      </c>
      <c r="BP5" s="11" t="e">
        <f>BN5/BN13</f>
        <v>#DIV/0!</v>
      </c>
      <c r="BQ5" s="9" t="e">
        <f>BQ4+BP5</f>
        <v>#DIV/0!</v>
      </c>
    </row>
    <row r="6" spans="1:69" x14ac:dyDescent="0.2">
      <c r="A6" s="44"/>
      <c r="B6" s="16" t="s">
        <v>33</v>
      </c>
      <c r="C6" s="14">
        <f>COUNTIF(Question1[Answer Choice 4], 1)</f>
        <v>0</v>
      </c>
      <c r="D6" s="9" t="e">
        <f>C6/C15</f>
        <v>#DIV/0!</v>
      </c>
      <c r="E6" s="11" t="e">
        <f>C6/C13</f>
        <v>#DIV/0!</v>
      </c>
      <c r="F6" s="9" t="e">
        <f t="shared" ref="F6:F12" si="0">F5+E6</f>
        <v>#DIV/0!</v>
      </c>
      <c r="H6" s="45"/>
      <c r="I6" s="16" t="s">
        <v>33</v>
      </c>
      <c r="J6" s="6">
        <f>COUNTIF(Question2[Answer Choice 4], 1)</f>
        <v>0</v>
      </c>
      <c r="K6" s="9" t="e">
        <f>J6/J15</f>
        <v>#DIV/0!</v>
      </c>
      <c r="L6" s="11" t="e">
        <f>J6/J13</f>
        <v>#DIV/0!</v>
      </c>
      <c r="M6" s="9" t="e">
        <f t="shared" ref="M6:M12" si="1">M5+L6</f>
        <v>#DIV/0!</v>
      </c>
      <c r="O6" s="44"/>
      <c r="P6" s="16" t="s">
        <v>33</v>
      </c>
      <c r="Q6" s="14">
        <f>COUNTIF(Question3[Answer Choice 4], 1)</f>
        <v>0</v>
      </c>
      <c r="R6" s="9" t="e">
        <f>Q6/Q15</f>
        <v>#DIV/0!</v>
      </c>
      <c r="S6" s="11" t="e">
        <f>Q6/Q13</f>
        <v>#DIV/0!</v>
      </c>
      <c r="T6" s="9" t="e">
        <f t="shared" ref="T6:T12" si="2">T5+S6</f>
        <v>#DIV/0!</v>
      </c>
      <c r="V6" s="44"/>
      <c r="W6" s="16" t="s">
        <v>33</v>
      </c>
      <c r="X6" s="14">
        <f>COUNTIF(Question4[Answer Choice 4], 1)</f>
        <v>0</v>
      </c>
      <c r="Y6" s="9" t="e">
        <f>X6/X15</f>
        <v>#DIV/0!</v>
      </c>
      <c r="Z6" s="11" t="e">
        <f>X6/X13</f>
        <v>#DIV/0!</v>
      </c>
      <c r="AA6" s="9" t="e">
        <f t="shared" ref="AA6:AA12" si="3">AA5+Z6</f>
        <v>#DIV/0!</v>
      </c>
      <c r="AC6" s="44"/>
      <c r="AD6" s="16" t="s">
        <v>33</v>
      </c>
      <c r="AE6" s="14">
        <f>COUNTIF(Question5[Answer Choice 4], 1)</f>
        <v>0</v>
      </c>
      <c r="AF6" s="9" t="e">
        <f>AE6/AE15</f>
        <v>#DIV/0!</v>
      </c>
      <c r="AG6" s="11" t="e">
        <f>AE6/AE13</f>
        <v>#DIV/0!</v>
      </c>
      <c r="AH6" s="9" t="e">
        <f t="shared" ref="AH6:AH12" si="4">AH5+AG6</f>
        <v>#DIV/0!</v>
      </c>
      <c r="AJ6" s="44"/>
      <c r="AK6" s="16" t="s">
        <v>33</v>
      </c>
      <c r="AL6" s="14">
        <f>COUNTIF(Question6[Answer Choice 4], 1)</f>
        <v>0</v>
      </c>
      <c r="AM6" s="9" t="e">
        <f>AL6/AL15</f>
        <v>#DIV/0!</v>
      </c>
      <c r="AN6" s="11" t="e">
        <f>AL6/AL13</f>
        <v>#DIV/0!</v>
      </c>
      <c r="AO6" s="9" t="e">
        <f t="shared" ref="AO6:AO12" si="5">AO5+AN6</f>
        <v>#DIV/0!</v>
      </c>
      <c r="AQ6" s="44"/>
      <c r="AR6" s="16" t="s">
        <v>33</v>
      </c>
      <c r="AS6" s="14">
        <f>COUNTIF(Question7[Answer Choice 4], 1)</f>
        <v>0</v>
      </c>
      <c r="AT6" s="9" t="e">
        <f>AS6/AS15</f>
        <v>#DIV/0!</v>
      </c>
      <c r="AU6" s="11" t="e">
        <f>AS6/AS13</f>
        <v>#DIV/0!</v>
      </c>
      <c r="AV6" s="9" t="e">
        <f t="shared" ref="AV6:AV12" si="6">AV5+AU6</f>
        <v>#DIV/0!</v>
      </c>
      <c r="AX6" s="44"/>
      <c r="AY6" s="16" t="s">
        <v>33</v>
      </c>
      <c r="AZ6" s="14">
        <f>COUNTIF(Question8[Answer Choice 4], 1)</f>
        <v>0</v>
      </c>
      <c r="BA6" s="9" t="e">
        <f>AZ6/AZ15</f>
        <v>#DIV/0!</v>
      </c>
      <c r="BB6" s="11" t="e">
        <f>AZ6/AZ13</f>
        <v>#DIV/0!</v>
      </c>
      <c r="BC6" s="9" t="e">
        <f t="shared" ref="BC6:BC12" si="7">BC5+BB6</f>
        <v>#DIV/0!</v>
      </c>
      <c r="BE6" s="44"/>
      <c r="BF6" s="16" t="s">
        <v>33</v>
      </c>
      <c r="BG6" s="14">
        <f>COUNTIF(Question9[Answer Choice 4], 1)</f>
        <v>0</v>
      </c>
      <c r="BH6" s="9" t="e">
        <f>BG6/BG15</f>
        <v>#DIV/0!</v>
      </c>
      <c r="BI6" s="11" t="e">
        <f>BG6/BG13</f>
        <v>#DIV/0!</v>
      </c>
      <c r="BJ6" s="9" t="e">
        <f t="shared" ref="BJ6:BJ12" si="8">BJ5+BI6</f>
        <v>#DIV/0!</v>
      </c>
      <c r="BL6" s="45"/>
      <c r="BM6" s="16" t="s">
        <v>33</v>
      </c>
      <c r="BN6" s="14">
        <f>COUNTIF(Question10[Answer Choice 4], 1)</f>
        <v>0</v>
      </c>
      <c r="BO6" s="9" t="e">
        <f>BN6/BN15</f>
        <v>#DIV/0!</v>
      </c>
      <c r="BP6" s="11" t="e">
        <f>BN6/BN13</f>
        <v>#DIV/0!</v>
      </c>
      <c r="BQ6" s="9" t="e">
        <f t="shared" ref="BQ6:BQ12" si="9">BQ5+BP6</f>
        <v>#DIV/0!</v>
      </c>
    </row>
    <row r="7" spans="1:69" x14ac:dyDescent="0.2">
      <c r="A7" s="44"/>
      <c r="B7" s="16" t="s">
        <v>34</v>
      </c>
      <c r="C7" s="14">
        <f>COUNTIF(Question1[Answer Choice 5], 1)</f>
        <v>0</v>
      </c>
      <c r="D7" s="9" t="e">
        <f>C7/C15</f>
        <v>#DIV/0!</v>
      </c>
      <c r="E7" s="11" t="e">
        <f>C7/C13</f>
        <v>#DIV/0!</v>
      </c>
      <c r="F7" s="9" t="e">
        <f t="shared" si="0"/>
        <v>#DIV/0!</v>
      </c>
      <c r="H7" s="45"/>
      <c r="I7" s="16" t="s">
        <v>34</v>
      </c>
      <c r="J7" s="6">
        <f>COUNTIF(Question2[Answer Choice 5], 1)</f>
        <v>0</v>
      </c>
      <c r="K7" s="9" t="e">
        <f>J7/J15</f>
        <v>#DIV/0!</v>
      </c>
      <c r="L7" s="11" t="e">
        <f>J7/J13</f>
        <v>#DIV/0!</v>
      </c>
      <c r="M7" s="9" t="e">
        <f t="shared" si="1"/>
        <v>#DIV/0!</v>
      </c>
      <c r="O7" s="44"/>
      <c r="P7" s="16" t="s">
        <v>34</v>
      </c>
      <c r="Q7" s="14">
        <f>COUNTIF(Question3[Answer Choice 5], 1)</f>
        <v>0</v>
      </c>
      <c r="R7" s="9" t="e">
        <f>Q7/Q15</f>
        <v>#DIV/0!</v>
      </c>
      <c r="S7" s="11" t="e">
        <f>Q7/Q13</f>
        <v>#DIV/0!</v>
      </c>
      <c r="T7" s="9" t="e">
        <f t="shared" si="2"/>
        <v>#DIV/0!</v>
      </c>
      <c r="V7" s="44"/>
      <c r="W7" s="16" t="s">
        <v>34</v>
      </c>
      <c r="X7" s="14">
        <f>COUNTIF(Question4[Answer Choice 5], 1)</f>
        <v>0</v>
      </c>
      <c r="Y7" s="9" t="e">
        <f>X7/X15</f>
        <v>#DIV/0!</v>
      </c>
      <c r="Z7" s="11" t="e">
        <f>X7/X13</f>
        <v>#DIV/0!</v>
      </c>
      <c r="AA7" s="9" t="e">
        <f t="shared" si="3"/>
        <v>#DIV/0!</v>
      </c>
      <c r="AC7" s="44"/>
      <c r="AD7" s="16" t="s">
        <v>34</v>
      </c>
      <c r="AE7" s="14">
        <f>COUNTIF(Question5[Answer Choice 5], 1)</f>
        <v>0</v>
      </c>
      <c r="AF7" s="9" t="e">
        <f>AE7/AE15</f>
        <v>#DIV/0!</v>
      </c>
      <c r="AG7" s="11" t="e">
        <f>AE7/AE13</f>
        <v>#DIV/0!</v>
      </c>
      <c r="AH7" s="9" t="e">
        <f t="shared" si="4"/>
        <v>#DIV/0!</v>
      </c>
      <c r="AJ7" s="44"/>
      <c r="AK7" s="16" t="s">
        <v>34</v>
      </c>
      <c r="AL7" s="14">
        <f>COUNTIF(Question6[Answer Choice 5], 1)</f>
        <v>0</v>
      </c>
      <c r="AM7" s="9" t="e">
        <f>AL7/AL15</f>
        <v>#DIV/0!</v>
      </c>
      <c r="AN7" s="11" t="e">
        <f>AL7/AL13</f>
        <v>#DIV/0!</v>
      </c>
      <c r="AO7" s="9" t="e">
        <f t="shared" si="5"/>
        <v>#DIV/0!</v>
      </c>
      <c r="AQ7" s="44"/>
      <c r="AR7" s="16" t="s">
        <v>34</v>
      </c>
      <c r="AS7" s="14">
        <f>COUNTIF(Question7[Answer Choice 5], 1)</f>
        <v>0</v>
      </c>
      <c r="AT7" s="9" t="e">
        <f>AS7/AS15</f>
        <v>#DIV/0!</v>
      </c>
      <c r="AU7" s="11" t="e">
        <f>AS7/AS13</f>
        <v>#DIV/0!</v>
      </c>
      <c r="AV7" s="9" t="e">
        <f t="shared" si="6"/>
        <v>#DIV/0!</v>
      </c>
      <c r="AX7" s="44"/>
      <c r="AY7" s="16" t="s">
        <v>34</v>
      </c>
      <c r="AZ7" s="14">
        <f>COUNTIF(Question8[Answer Choice 5], 1)</f>
        <v>0</v>
      </c>
      <c r="BA7" s="9" t="e">
        <f>AZ7/AZ15</f>
        <v>#DIV/0!</v>
      </c>
      <c r="BB7" s="11" t="e">
        <f>AZ7/AZ13</f>
        <v>#DIV/0!</v>
      </c>
      <c r="BC7" s="9" t="e">
        <f t="shared" si="7"/>
        <v>#DIV/0!</v>
      </c>
      <c r="BE7" s="44"/>
      <c r="BF7" s="16" t="s">
        <v>34</v>
      </c>
      <c r="BG7" s="14">
        <f>COUNTIF(Question9[Answer Choice 5], 1)</f>
        <v>0</v>
      </c>
      <c r="BH7" s="9" t="e">
        <f>BG7/BG15</f>
        <v>#DIV/0!</v>
      </c>
      <c r="BI7" s="11" t="e">
        <f>BG7/BG13</f>
        <v>#DIV/0!</v>
      </c>
      <c r="BJ7" s="9" t="e">
        <f t="shared" si="8"/>
        <v>#DIV/0!</v>
      </c>
      <c r="BL7" s="45"/>
      <c r="BM7" s="16" t="s">
        <v>34</v>
      </c>
      <c r="BN7" s="14">
        <f>COUNTIF(Question10[Answer Choice 5], 1)</f>
        <v>0</v>
      </c>
      <c r="BO7" s="9" t="e">
        <f>BN7/BN15</f>
        <v>#DIV/0!</v>
      </c>
      <c r="BP7" s="11" t="e">
        <f>BN7/BN13</f>
        <v>#DIV/0!</v>
      </c>
      <c r="BQ7" s="9" t="e">
        <f t="shared" si="9"/>
        <v>#DIV/0!</v>
      </c>
    </row>
    <row r="8" spans="1:69" x14ac:dyDescent="0.2">
      <c r="A8" s="44"/>
      <c r="B8" s="16" t="s">
        <v>35</v>
      </c>
      <c r="C8" s="14">
        <f>COUNTIF(Question1[Answer Choice 6], 1)</f>
        <v>0</v>
      </c>
      <c r="D8" s="9" t="e">
        <f>C8/C15</f>
        <v>#DIV/0!</v>
      </c>
      <c r="E8" s="11" t="e">
        <f>C8/C13</f>
        <v>#DIV/0!</v>
      </c>
      <c r="F8" s="9" t="e">
        <f t="shared" si="0"/>
        <v>#DIV/0!</v>
      </c>
      <c r="H8" s="45"/>
      <c r="I8" s="16" t="s">
        <v>35</v>
      </c>
      <c r="J8" s="6">
        <f>COUNTIF(Question2[Answer Choice 6], 1)</f>
        <v>0</v>
      </c>
      <c r="K8" s="9" t="e">
        <f>J8/J15</f>
        <v>#DIV/0!</v>
      </c>
      <c r="L8" s="11" t="e">
        <f>J8/J13</f>
        <v>#DIV/0!</v>
      </c>
      <c r="M8" s="9" t="e">
        <f t="shared" si="1"/>
        <v>#DIV/0!</v>
      </c>
      <c r="O8" s="44"/>
      <c r="P8" s="16" t="s">
        <v>35</v>
      </c>
      <c r="Q8" s="14">
        <f>COUNTIF(Question3[Answer Choice 6], 1)</f>
        <v>0</v>
      </c>
      <c r="R8" s="9" t="e">
        <f>Q8/Q15</f>
        <v>#DIV/0!</v>
      </c>
      <c r="S8" s="11" t="e">
        <f>Q8/Q13</f>
        <v>#DIV/0!</v>
      </c>
      <c r="T8" s="9" t="e">
        <f t="shared" si="2"/>
        <v>#DIV/0!</v>
      </c>
      <c r="V8" s="44"/>
      <c r="W8" s="16" t="s">
        <v>35</v>
      </c>
      <c r="X8" s="14">
        <f>COUNTIF(Question4[Answer Choice 6], 1)</f>
        <v>0</v>
      </c>
      <c r="Y8" s="9" t="e">
        <f>X8/X15</f>
        <v>#DIV/0!</v>
      </c>
      <c r="Z8" s="11" t="e">
        <f>X8/X13</f>
        <v>#DIV/0!</v>
      </c>
      <c r="AA8" s="9" t="e">
        <f t="shared" si="3"/>
        <v>#DIV/0!</v>
      </c>
      <c r="AC8" s="44"/>
      <c r="AD8" s="16" t="s">
        <v>35</v>
      </c>
      <c r="AE8" s="14">
        <f>COUNTIF(Question5[Answer Choice 6], 1)</f>
        <v>0</v>
      </c>
      <c r="AF8" s="9" t="e">
        <f>AE8/AE15</f>
        <v>#DIV/0!</v>
      </c>
      <c r="AG8" s="11" t="e">
        <f>AE8/AE13</f>
        <v>#DIV/0!</v>
      </c>
      <c r="AH8" s="9" t="e">
        <f t="shared" si="4"/>
        <v>#DIV/0!</v>
      </c>
      <c r="AJ8" s="44"/>
      <c r="AK8" s="16" t="s">
        <v>35</v>
      </c>
      <c r="AL8" s="14">
        <f>COUNTIF(Question6[Answer Choice 6], 1)</f>
        <v>0</v>
      </c>
      <c r="AM8" s="9" t="e">
        <f>AL8/AL15</f>
        <v>#DIV/0!</v>
      </c>
      <c r="AN8" s="11" t="e">
        <f>AL8/AL13</f>
        <v>#DIV/0!</v>
      </c>
      <c r="AO8" s="9" t="e">
        <f t="shared" si="5"/>
        <v>#DIV/0!</v>
      </c>
      <c r="AQ8" s="44"/>
      <c r="AR8" s="16" t="s">
        <v>35</v>
      </c>
      <c r="AS8" s="14">
        <f>COUNTIF(Question7[Answer Choice 6], 1)</f>
        <v>0</v>
      </c>
      <c r="AT8" s="9" t="e">
        <f>AS8/AS15</f>
        <v>#DIV/0!</v>
      </c>
      <c r="AU8" s="11" t="e">
        <f>AS8/AS13</f>
        <v>#DIV/0!</v>
      </c>
      <c r="AV8" s="9" t="e">
        <f t="shared" si="6"/>
        <v>#DIV/0!</v>
      </c>
      <c r="AX8" s="44"/>
      <c r="AY8" s="16" t="s">
        <v>35</v>
      </c>
      <c r="AZ8" s="14">
        <f>COUNTIF(Question8[Answer Choice 6], 1)</f>
        <v>0</v>
      </c>
      <c r="BA8" s="9" t="e">
        <f>AZ8/AZ15</f>
        <v>#DIV/0!</v>
      </c>
      <c r="BB8" s="11" t="e">
        <f>AZ8/AZ13</f>
        <v>#DIV/0!</v>
      </c>
      <c r="BC8" s="9" t="e">
        <f t="shared" si="7"/>
        <v>#DIV/0!</v>
      </c>
      <c r="BE8" s="44"/>
      <c r="BF8" s="16" t="s">
        <v>35</v>
      </c>
      <c r="BG8" s="14">
        <f>COUNTIF(Question9[Answer Choice 6], 1)</f>
        <v>0</v>
      </c>
      <c r="BH8" s="9" t="e">
        <f>BG8/BG15</f>
        <v>#DIV/0!</v>
      </c>
      <c r="BI8" s="11" t="e">
        <f>BG8/BG13</f>
        <v>#DIV/0!</v>
      </c>
      <c r="BJ8" s="9" t="e">
        <f t="shared" si="8"/>
        <v>#DIV/0!</v>
      </c>
      <c r="BL8" s="45"/>
      <c r="BM8" s="16" t="s">
        <v>35</v>
      </c>
      <c r="BN8" s="14">
        <f>COUNTIF(Question10[Answer Choice 6], 1)</f>
        <v>0</v>
      </c>
      <c r="BO8" s="9" t="e">
        <f>BN8/BN15</f>
        <v>#DIV/0!</v>
      </c>
      <c r="BP8" s="11" t="e">
        <f>BN8/BN13</f>
        <v>#DIV/0!</v>
      </c>
      <c r="BQ8" s="9" t="e">
        <f t="shared" si="9"/>
        <v>#DIV/0!</v>
      </c>
    </row>
    <row r="9" spans="1:69" x14ac:dyDescent="0.2">
      <c r="A9" s="44"/>
      <c r="B9" s="16" t="s">
        <v>36</v>
      </c>
      <c r="C9" s="14">
        <f>COUNTIF(Question1[Answer Choice 7], 1)</f>
        <v>0</v>
      </c>
      <c r="D9" s="9" t="e">
        <f>C9/C15</f>
        <v>#DIV/0!</v>
      </c>
      <c r="E9" s="11" t="e">
        <f>C9/C13</f>
        <v>#DIV/0!</v>
      </c>
      <c r="F9" s="9" t="e">
        <f t="shared" si="0"/>
        <v>#DIV/0!</v>
      </c>
      <c r="H9" s="45"/>
      <c r="I9" s="16" t="s">
        <v>36</v>
      </c>
      <c r="J9" s="6">
        <f>COUNTIF(Question2[Answer Choice 7], 1)</f>
        <v>0</v>
      </c>
      <c r="K9" s="9" t="e">
        <f>J9/J15</f>
        <v>#DIV/0!</v>
      </c>
      <c r="L9" s="11" t="e">
        <f>J9/J13</f>
        <v>#DIV/0!</v>
      </c>
      <c r="M9" s="9" t="e">
        <f t="shared" si="1"/>
        <v>#DIV/0!</v>
      </c>
      <c r="O9" s="44"/>
      <c r="P9" s="16" t="s">
        <v>36</v>
      </c>
      <c r="Q9" s="14">
        <f>COUNTIF(Question3[Answer Choice 7], 1)</f>
        <v>0</v>
      </c>
      <c r="R9" s="9" t="e">
        <f>Q9/Q15</f>
        <v>#DIV/0!</v>
      </c>
      <c r="S9" s="11" t="e">
        <f>Q9/Q13</f>
        <v>#DIV/0!</v>
      </c>
      <c r="T9" s="9" t="e">
        <f t="shared" si="2"/>
        <v>#DIV/0!</v>
      </c>
      <c r="V9" s="44"/>
      <c r="W9" s="16" t="s">
        <v>36</v>
      </c>
      <c r="X9" s="14">
        <f>COUNTIF(Question4[Answer Choice 7], 1)</f>
        <v>0</v>
      </c>
      <c r="Y9" s="9" t="e">
        <f>X9/X15</f>
        <v>#DIV/0!</v>
      </c>
      <c r="Z9" s="11" t="e">
        <f>X9/X13</f>
        <v>#DIV/0!</v>
      </c>
      <c r="AA9" s="9" t="e">
        <f t="shared" si="3"/>
        <v>#DIV/0!</v>
      </c>
      <c r="AC9" s="44"/>
      <c r="AD9" s="16" t="s">
        <v>36</v>
      </c>
      <c r="AE9" s="14">
        <f>COUNTIF(Question5[Answer Choice 7], 1)</f>
        <v>0</v>
      </c>
      <c r="AF9" s="9" t="e">
        <f>AE9/AE15</f>
        <v>#DIV/0!</v>
      </c>
      <c r="AG9" s="11" t="e">
        <f>AE9/AE13</f>
        <v>#DIV/0!</v>
      </c>
      <c r="AH9" s="9" t="e">
        <f t="shared" si="4"/>
        <v>#DIV/0!</v>
      </c>
      <c r="AJ9" s="44"/>
      <c r="AK9" s="16" t="s">
        <v>36</v>
      </c>
      <c r="AL9" s="14">
        <f>COUNTIF(Question6[Answer Choice 7], 1)</f>
        <v>0</v>
      </c>
      <c r="AM9" s="9" t="e">
        <f>AL9/AL15</f>
        <v>#DIV/0!</v>
      </c>
      <c r="AN9" s="11" t="e">
        <f>AL9/AL13</f>
        <v>#DIV/0!</v>
      </c>
      <c r="AO9" s="9" t="e">
        <f t="shared" si="5"/>
        <v>#DIV/0!</v>
      </c>
      <c r="AQ9" s="44"/>
      <c r="AR9" s="16" t="s">
        <v>36</v>
      </c>
      <c r="AS9" s="14">
        <f>COUNTIF(Question7[Answer Choice 7], 1)</f>
        <v>0</v>
      </c>
      <c r="AT9" s="9" t="e">
        <f>AS9/AS15</f>
        <v>#DIV/0!</v>
      </c>
      <c r="AU9" s="11" t="e">
        <f>AS9/AS13</f>
        <v>#DIV/0!</v>
      </c>
      <c r="AV9" s="9" t="e">
        <f t="shared" si="6"/>
        <v>#DIV/0!</v>
      </c>
      <c r="AX9" s="44"/>
      <c r="AY9" s="16" t="s">
        <v>36</v>
      </c>
      <c r="AZ9" s="14">
        <f>COUNTIF(Question8[Answer Choice 7], 1)</f>
        <v>0</v>
      </c>
      <c r="BA9" s="9" t="e">
        <f>AZ9/AZ15</f>
        <v>#DIV/0!</v>
      </c>
      <c r="BB9" s="11" t="e">
        <f>AZ9/AZ13</f>
        <v>#DIV/0!</v>
      </c>
      <c r="BC9" s="9" t="e">
        <f t="shared" si="7"/>
        <v>#DIV/0!</v>
      </c>
      <c r="BE9" s="44"/>
      <c r="BF9" s="16" t="s">
        <v>36</v>
      </c>
      <c r="BG9" s="14">
        <f>COUNTIF(Question9[Answer Choice 7], 1)</f>
        <v>0</v>
      </c>
      <c r="BH9" s="9" t="e">
        <f>BG9/BG15</f>
        <v>#DIV/0!</v>
      </c>
      <c r="BI9" s="11" t="e">
        <f>BG9/BG13</f>
        <v>#DIV/0!</v>
      </c>
      <c r="BJ9" s="9" t="e">
        <f t="shared" si="8"/>
        <v>#DIV/0!</v>
      </c>
      <c r="BL9" s="45"/>
      <c r="BM9" s="16" t="s">
        <v>36</v>
      </c>
      <c r="BN9" s="14">
        <f>COUNTIF(Question10[Answer Choice 7], 1)</f>
        <v>0</v>
      </c>
      <c r="BO9" s="9" t="e">
        <f>BN9/BN15</f>
        <v>#DIV/0!</v>
      </c>
      <c r="BP9" s="11" t="e">
        <f>BN9/BN13</f>
        <v>#DIV/0!</v>
      </c>
      <c r="BQ9" s="9" t="e">
        <f t="shared" si="9"/>
        <v>#DIV/0!</v>
      </c>
    </row>
    <row r="10" spans="1:69" x14ac:dyDescent="0.2">
      <c r="A10" s="44"/>
      <c r="B10" s="16" t="s">
        <v>37</v>
      </c>
      <c r="C10" s="14">
        <f>COUNTIF(Question1[Answer Choice 8], 1)</f>
        <v>0</v>
      </c>
      <c r="D10" s="9" t="e">
        <f>C10/C15</f>
        <v>#DIV/0!</v>
      </c>
      <c r="E10" s="11" t="e">
        <f>C10/C13</f>
        <v>#DIV/0!</v>
      </c>
      <c r="F10" s="9" t="e">
        <f t="shared" si="0"/>
        <v>#DIV/0!</v>
      </c>
      <c r="H10" s="45"/>
      <c r="I10" s="16" t="s">
        <v>37</v>
      </c>
      <c r="J10" s="6">
        <f>COUNTIF(Question2[Answer Choice 8], 1)</f>
        <v>0</v>
      </c>
      <c r="K10" s="9" t="e">
        <f>J10/J15</f>
        <v>#DIV/0!</v>
      </c>
      <c r="L10" s="11" t="e">
        <f>J10/J13</f>
        <v>#DIV/0!</v>
      </c>
      <c r="M10" s="9" t="e">
        <f t="shared" si="1"/>
        <v>#DIV/0!</v>
      </c>
      <c r="O10" s="44"/>
      <c r="P10" s="16" t="s">
        <v>37</v>
      </c>
      <c r="Q10" s="14">
        <f>COUNTIF(Question3[Answer Choice 8], 1)</f>
        <v>0</v>
      </c>
      <c r="R10" s="9" t="e">
        <f>Q10/Q15</f>
        <v>#DIV/0!</v>
      </c>
      <c r="S10" s="11" t="e">
        <f>Q10/Q13</f>
        <v>#DIV/0!</v>
      </c>
      <c r="T10" s="9" t="e">
        <f t="shared" si="2"/>
        <v>#DIV/0!</v>
      </c>
      <c r="V10" s="44"/>
      <c r="W10" s="16" t="s">
        <v>37</v>
      </c>
      <c r="X10" s="14">
        <f>COUNTIF(Question4[Answer Choice 8], 1)</f>
        <v>0</v>
      </c>
      <c r="Y10" s="9" t="e">
        <f>X10/X15</f>
        <v>#DIV/0!</v>
      </c>
      <c r="Z10" s="11" t="e">
        <f>X10/X13</f>
        <v>#DIV/0!</v>
      </c>
      <c r="AA10" s="9" t="e">
        <f t="shared" si="3"/>
        <v>#DIV/0!</v>
      </c>
      <c r="AC10" s="44"/>
      <c r="AD10" s="16" t="s">
        <v>37</v>
      </c>
      <c r="AE10" s="14">
        <f>COUNTIF(Question5[Answer Choice 8], 1)</f>
        <v>0</v>
      </c>
      <c r="AF10" s="9" t="e">
        <f>AE10/AE15</f>
        <v>#DIV/0!</v>
      </c>
      <c r="AG10" s="11" t="e">
        <f>AE10/AE13</f>
        <v>#DIV/0!</v>
      </c>
      <c r="AH10" s="9" t="e">
        <f t="shared" si="4"/>
        <v>#DIV/0!</v>
      </c>
      <c r="AJ10" s="44"/>
      <c r="AK10" s="16" t="s">
        <v>37</v>
      </c>
      <c r="AL10" s="14">
        <f>COUNTIF(Question6[Answer Choice 8], 1)</f>
        <v>0</v>
      </c>
      <c r="AM10" s="9" t="e">
        <f>AL10/AL15</f>
        <v>#DIV/0!</v>
      </c>
      <c r="AN10" s="11" t="e">
        <f>AL10/AL13</f>
        <v>#DIV/0!</v>
      </c>
      <c r="AO10" s="9" t="e">
        <f t="shared" si="5"/>
        <v>#DIV/0!</v>
      </c>
      <c r="AQ10" s="44"/>
      <c r="AR10" s="16" t="s">
        <v>37</v>
      </c>
      <c r="AS10" s="14">
        <f>COUNTIF(Question7[Answer Choice 8], 1)</f>
        <v>0</v>
      </c>
      <c r="AT10" s="9" t="e">
        <f>AS10/AS15</f>
        <v>#DIV/0!</v>
      </c>
      <c r="AU10" s="11" t="e">
        <f>AS10/AS13</f>
        <v>#DIV/0!</v>
      </c>
      <c r="AV10" s="9" t="e">
        <f t="shared" si="6"/>
        <v>#DIV/0!</v>
      </c>
      <c r="AX10" s="44"/>
      <c r="AY10" s="16" t="s">
        <v>37</v>
      </c>
      <c r="AZ10" s="14">
        <f>COUNTIF(Question8[Answer Choice 8], 1)</f>
        <v>0</v>
      </c>
      <c r="BA10" s="9" t="e">
        <f>AZ10/AZ15</f>
        <v>#DIV/0!</v>
      </c>
      <c r="BB10" s="11" t="e">
        <f>AZ10/AZ13</f>
        <v>#DIV/0!</v>
      </c>
      <c r="BC10" s="9" t="e">
        <f t="shared" si="7"/>
        <v>#DIV/0!</v>
      </c>
      <c r="BE10" s="44"/>
      <c r="BF10" s="16" t="s">
        <v>37</v>
      </c>
      <c r="BG10" s="14">
        <f>COUNTIF(Question9[Answer Choice 8], 1)</f>
        <v>0</v>
      </c>
      <c r="BH10" s="9" t="e">
        <f>BG10/BG15</f>
        <v>#DIV/0!</v>
      </c>
      <c r="BI10" s="11" t="e">
        <f>BG10/BG13</f>
        <v>#DIV/0!</v>
      </c>
      <c r="BJ10" s="9" t="e">
        <f t="shared" si="8"/>
        <v>#DIV/0!</v>
      </c>
      <c r="BL10" s="45"/>
      <c r="BM10" s="16" t="s">
        <v>37</v>
      </c>
      <c r="BN10" s="14">
        <f>COUNTIF(Question10[Answer Choice 8], 1)</f>
        <v>0</v>
      </c>
      <c r="BO10" s="9" t="e">
        <f>BN10/BN15</f>
        <v>#DIV/0!</v>
      </c>
      <c r="BP10" s="11" t="e">
        <f>BN10/BN13</f>
        <v>#DIV/0!</v>
      </c>
      <c r="BQ10" s="9" t="e">
        <f t="shared" si="9"/>
        <v>#DIV/0!</v>
      </c>
    </row>
    <row r="11" spans="1:69" x14ac:dyDescent="0.2">
      <c r="A11" s="44"/>
      <c r="B11" s="16" t="s">
        <v>38</v>
      </c>
      <c r="C11" s="14">
        <f>COUNTIF(Question1[Answer Choice 9], 1)</f>
        <v>0</v>
      </c>
      <c r="D11" s="9" t="e">
        <f>C11/C15</f>
        <v>#DIV/0!</v>
      </c>
      <c r="E11" s="11" t="e">
        <f>C11/C13</f>
        <v>#DIV/0!</v>
      </c>
      <c r="F11" s="9" t="e">
        <f t="shared" si="0"/>
        <v>#DIV/0!</v>
      </c>
      <c r="H11" s="45"/>
      <c r="I11" s="16" t="s">
        <v>38</v>
      </c>
      <c r="J11" s="6">
        <f>COUNTIF(Question2[Answer Choice 9], 1)</f>
        <v>0</v>
      </c>
      <c r="K11" s="9" t="e">
        <f>J11/J15</f>
        <v>#DIV/0!</v>
      </c>
      <c r="L11" s="11" t="e">
        <f>J11/J13</f>
        <v>#DIV/0!</v>
      </c>
      <c r="M11" s="9" t="e">
        <f t="shared" si="1"/>
        <v>#DIV/0!</v>
      </c>
      <c r="O11" s="44"/>
      <c r="P11" s="16" t="s">
        <v>38</v>
      </c>
      <c r="Q11" s="14">
        <f>COUNTIF(Question3[Answer Choice 9], 1)</f>
        <v>0</v>
      </c>
      <c r="R11" s="9" t="e">
        <f>Q11/Q15</f>
        <v>#DIV/0!</v>
      </c>
      <c r="S11" s="11" t="e">
        <f>Q11/Q13</f>
        <v>#DIV/0!</v>
      </c>
      <c r="T11" s="9" t="e">
        <f t="shared" si="2"/>
        <v>#DIV/0!</v>
      </c>
      <c r="V11" s="44"/>
      <c r="W11" s="16" t="s">
        <v>38</v>
      </c>
      <c r="X11" s="14">
        <f>COUNTIF(Question4[Answer Choice 9], 1)</f>
        <v>0</v>
      </c>
      <c r="Y11" s="9" t="e">
        <f>X11/X15</f>
        <v>#DIV/0!</v>
      </c>
      <c r="Z11" s="11" t="e">
        <f>X11/X13</f>
        <v>#DIV/0!</v>
      </c>
      <c r="AA11" s="9" t="e">
        <f t="shared" si="3"/>
        <v>#DIV/0!</v>
      </c>
      <c r="AC11" s="44"/>
      <c r="AD11" s="16" t="s">
        <v>38</v>
      </c>
      <c r="AE11" s="14">
        <f>COUNTIF(Question5[Answer Choice 9], 1)</f>
        <v>0</v>
      </c>
      <c r="AF11" s="9" t="e">
        <f>AE11/AE15</f>
        <v>#DIV/0!</v>
      </c>
      <c r="AG11" s="11" t="e">
        <f>AE11/AE13</f>
        <v>#DIV/0!</v>
      </c>
      <c r="AH11" s="9" t="e">
        <f t="shared" si="4"/>
        <v>#DIV/0!</v>
      </c>
      <c r="AJ11" s="44"/>
      <c r="AK11" s="16" t="s">
        <v>38</v>
      </c>
      <c r="AL11" s="14">
        <f>COUNTIF(Question6[Answer Choice 9], 1)</f>
        <v>0</v>
      </c>
      <c r="AM11" s="9" t="e">
        <f>AL11/AL15</f>
        <v>#DIV/0!</v>
      </c>
      <c r="AN11" s="11" t="e">
        <f>AL11/AL13</f>
        <v>#DIV/0!</v>
      </c>
      <c r="AO11" s="9" t="e">
        <f t="shared" si="5"/>
        <v>#DIV/0!</v>
      </c>
      <c r="AQ11" s="44"/>
      <c r="AR11" s="16" t="s">
        <v>38</v>
      </c>
      <c r="AS11" s="14">
        <f>COUNTIF(Question7[Answer Choice 9], 1)</f>
        <v>0</v>
      </c>
      <c r="AT11" s="9" t="e">
        <f>AS11/AS15</f>
        <v>#DIV/0!</v>
      </c>
      <c r="AU11" s="11" t="e">
        <f>AS11/AS13</f>
        <v>#DIV/0!</v>
      </c>
      <c r="AV11" s="9" t="e">
        <f t="shared" si="6"/>
        <v>#DIV/0!</v>
      </c>
      <c r="AX11" s="44"/>
      <c r="AY11" s="16" t="s">
        <v>38</v>
      </c>
      <c r="AZ11" s="14">
        <f>COUNTIF(Question8[Answer Choice 9], 1)</f>
        <v>0</v>
      </c>
      <c r="BA11" s="9" t="e">
        <f>AZ11/AZ15</f>
        <v>#DIV/0!</v>
      </c>
      <c r="BB11" s="11" t="e">
        <f>AZ11/AZ13</f>
        <v>#DIV/0!</v>
      </c>
      <c r="BC11" s="9" t="e">
        <f t="shared" si="7"/>
        <v>#DIV/0!</v>
      </c>
      <c r="BE11" s="44"/>
      <c r="BF11" s="16" t="s">
        <v>38</v>
      </c>
      <c r="BG11" s="14">
        <f>COUNTIF(Question9[Answer Choice 9], 1)</f>
        <v>0</v>
      </c>
      <c r="BH11" s="9" t="e">
        <f>BG11/BG15</f>
        <v>#DIV/0!</v>
      </c>
      <c r="BI11" s="11" t="e">
        <f>BG11/BG13</f>
        <v>#DIV/0!</v>
      </c>
      <c r="BJ11" s="9" t="e">
        <f t="shared" si="8"/>
        <v>#DIV/0!</v>
      </c>
      <c r="BL11" s="45"/>
      <c r="BM11" s="16" t="s">
        <v>38</v>
      </c>
      <c r="BN11" s="14">
        <f>COUNTIF(Question10[Answer Choice 9], 1)</f>
        <v>0</v>
      </c>
      <c r="BO11" s="9" t="e">
        <f>BN11/BN15</f>
        <v>#DIV/0!</v>
      </c>
      <c r="BP11" s="11" t="e">
        <f>BN11/BN13</f>
        <v>#DIV/0!</v>
      </c>
      <c r="BQ11" s="9" t="e">
        <f t="shared" si="9"/>
        <v>#DIV/0!</v>
      </c>
    </row>
    <row r="12" spans="1:69" x14ac:dyDescent="0.2">
      <c r="A12" s="44"/>
      <c r="B12" s="16" t="s">
        <v>39</v>
      </c>
      <c r="C12" s="14">
        <f>COUNTIF(Question1[Answer Choice 10], 1)</f>
        <v>0</v>
      </c>
      <c r="D12" s="9" t="e">
        <f>C12/C15</f>
        <v>#DIV/0!</v>
      </c>
      <c r="E12" s="11" t="e">
        <f>C12/C13</f>
        <v>#DIV/0!</v>
      </c>
      <c r="F12" s="9" t="e">
        <f t="shared" si="0"/>
        <v>#DIV/0!</v>
      </c>
      <c r="H12" s="45"/>
      <c r="I12" s="16" t="s">
        <v>39</v>
      </c>
      <c r="J12" s="6">
        <f>COUNTIF(Question2[Answer Choice 10], 1)</f>
        <v>0</v>
      </c>
      <c r="K12" s="9" t="e">
        <f>J12/J15</f>
        <v>#DIV/0!</v>
      </c>
      <c r="L12" s="11" t="e">
        <f>J12/J13</f>
        <v>#DIV/0!</v>
      </c>
      <c r="M12" s="9" t="e">
        <f t="shared" si="1"/>
        <v>#DIV/0!</v>
      </c>
      <c r="O12" s="44"/>
      <c r="P12" s="16" t="s">
        <v>39</v>
      </c>
      <c r="Q12" s="14">
        <f>COUNTIF(Question3[Answer Choice 10], 1)</f>
        <v>0</v>
      </c>
      <c r="R12" s="9" t="e">
        <f>Q12/Q15</f>
        <v>#DIV/0!</v>
      </c>
      <c r="S12" s="11" t="e">
        <f>Q12/Q13</f>
        <v>#DIV/0!</v>
      </c>
      <c r="T12" s="9" t="e">
        <f t="shared" si="2"/>
        <v>#DIV/0!</v>
      </c>
      <c r="V12" s="44"/>
      <c r="W12" s="16" t="s">
        <v>39</v>
      </c>
      <c r="X12" s="14">
        <f>COUNTIF(Question4[Answer Choice 10], 1)</f>
        <v>0</v>
      </c>
      <c r="Y12" s="9" t="e">
        <f>X12/X15</f>
        <v>#DIV/0!</v>
      </c>
      <c r="Z12" s="11" t="e">
        <f>X12/X13</f>
        <v>#DIV/0!</v>
      </c>
      <c r="AA12" s="9" t="e">
        <f t="shared" si="3"/>
        <v>#DIV/0!</v>
      </c>
      <c r="AC12" s="44"/>
      <c r="AD12" s="16" t="s">
        <v>39</v>
      </c>
      <c r="AE12" s="14">
        <f>COUNTIF(Question5[Answer Choice 10], 1)</f>
        <v>0</v>
      </c>
      <c r="AF12" s="9" t="e">
        <f>AE12/AE15</f>
        <v>#DIV/0!</v>
      </c>
      <c r="AG12" s="11" t="e">
        <f>AE12/AE13</f>
        <v>#DIV/0!</v>
      </c>
      <c r="AH12" s="9" t="e">
        <f t="shared" si="4"/>
        <v>#DIV/0!</v>
      </c>
      <c r="AJ12" s="44"/>
      <c r="AK12" s="16" t="s">
        <v>39</v>
      </c>
      <c r="AL12" s="14">
        <f>COUNTIF(Question6[Answer Choice 10], 1)</f>
        <v>0</v>
      </c>
      <c r="AM12" s="9" t="e">
        <f>AL12/AL15</f>
        <v>#DIV/0!</v>
      </c>
      <c r="AN12" s="11" t="e">
        <f>AL12/AL13</f>
        <v>#DIV/0!</v>
      </c>
      <c r="AO12" s="9" t="e">
        <f t="shared" si="5"/>
        <v>#DIV/0!</v>
      </c>
      <c r="AQ12" s="44"/>
      <c r="AR12" s="16" t="s">
        <v>39</v>
      </c>
      <c r="AS12" s="14">
        <f>COUNTIF(Question7[Answer Choice 10], 1)</f>
        <v>0</v>
      </c>
      <c r="AT12" s="9" t="e">
        <f>AS12/AS15</f>
        <v>#DIV/0!</v>
      </c>
      <c r="AU12" s="11" t="e">
        <f>AS12/AS13</f>
        <v>#DIV/0!</v>
      </c>
      <c r="AV12" s="9" t="e">
        <f t="shared" si="6"/>
        <v>#DIV/0!</v>
      </c>
      <c r="AX12" s="44"/>
      <c r="AY12" s="16" t="s">
        <v>39</v>
      </c>
      <c r="AZ12" s="14">
        <f>COUNTIF(Question8[Answer Choice 10], 1)</f>
        <v>0</v>
      </c>
      <c r="BA12" s="9" t="e">
        <f>AZ12/AZ15</f>
        <v>#DIV/0!</v>
      </c>
      <c r="BB12" s="11" t="e">
        <f>AZ12/AZ13</f>
        <v>#DIV/0!</v>
      </c>
      <c r="BC12" s="9" t="e">
        <f t="shared" si="7"/>
        <v>#DIV/0!</v>
      </c>
      <c r="BE12" s="44"/>
      <c r="BF12" s="16" t="s">
        <v>39</v>
      </c>
      <c r="BG12" s="14">
        <f>COUNTIF(Question9[Answer Choice 10], 1)</f>
        <v>0</v>
      </c>
      <c r="BH12" s="9" t="e">
        <f>BG12/BG15</f>
        <v>#DIV/0!</v>
      </c>
      <c r="BI12" s="11" t="e">
        <f>BG12/BG13</f>
        <v>#DIV/0!</v>
      </c>
      <c r="BJ12" s="9" t="e">
        <f t="shared" si="8"/>
        <v>#DIV/0!</v>
      </c>
      <c r="BL12" s="45"/>
      <c r="BM12" s="16" t="s">
        <v>39</v>
      </c>
      <c r="BN12" s="14">
        <f>COUNTIF(Question10[Answer Choice 10], 1)</f>
        <v>0</v>
      </c>
      <c r="BO12" s="9" t="e">
        <f>BN12/BN15</f>
        <v>#DIV/0!</v>
      </c>
      <c r="BP12" s="11" t="e">
        <f>BN12/BN13</f>
        <v>#DIV/0!</v>
      </c>
      <c r="BQ12" s="9" t="e">
        <f t="shared" si="9"/>
        <v>#DIV/0!</v>
      </c>
    </row>
    <row r="13" spans="1:69" x14ac:dyDescent="0.2">
      <c r="A13" s="45"/>
      <c r="B13" s="15" t="s">
        <v>10</v>
      </c>
      <c r="C13" s="6">
        <f>SUM(C3:C12)</f>
        <v>0</v>
      </c>
      <c r="D13" s="9" t="e">
        <f>SUM(D3:D12)</f>
        <v>#DIV/0!</v>
      </c>
      <c r="E13" s="11" t="e">
        <f>SUM(E3:E12)</f>
        <v>#DIV/0!</v>
      </c>
      <c r="F13" s="4"/>
      <c r="H13" s="45"/>
      <c r="I13" s="21" t="s">
        <v>10</v>
      </c>
      <c r="J13" s="6">
        <f>SUM(J3:J12)</f>
        <v>0</v>
      </c>
      <c r="K13" s="9" t="e">
        <f>SUM(K3:K12)</f>
        <v>#DIV/0!</v>
      </c>
      <c r="L13" s="11" t="e">
        <f>SUM(L3:L12)</f>
        <v>#DIV/0!</v>
      </c>
      <c r="M13" s="4"/>
      <c r="O13" s="45"/>
      <c r="P13" s="15" t="s">
        <v>10</v>
      </c>
      <c r="Q13" s="6">
        <f>SUM(Q3:Q12)</f>
        <v>0</v>
      </c>
      <c r="R13" s="9" t="e">
        <f>SUM(R3:R12)</f>
        <v>#DIV/0!</v>
      </c>
      <c r="S13" s="11" t="e">
        <f>SUM(S3:S12)</f>
        <v>#DIV/0!</v>
      </c>
      <c r="T13" s="4"/>
      <c r="V13" s="45"/>
      <c r="W13" s="15" t="s">
        <v>10</v>
      </c>
      <c r="X13" s="6">
        <f>SUM(X3:X12)</f>
        <v>0</v>
      </c>
      <c r="Y13" s="9" t="e">
        <f>SUM(Y3:Y12)</f>
        <v>#DIV/0!</v>
      </c>
      <c r="Z13" s="11" t="e">
        <f>SUM(Z3:Z12)</f>
        <v>#DIV/0!</v>
      </c>
      <c r="AA13" s="4"/>
      <c r="AC13" s="45"/>
      <c r="AD13" s="15" t="s">
        <v>10</v>
      </c>
      <c r="AE13" s="6">
        <f>SUM(AE3:AE12)</f>
        <v>0</v>
      </c>
      <c r="AF13" s="9" t="e">
        <f>SUM(AF3:AF12)</f>
        <v>#DIV/0!</v>
      </c>
      <c r="AG13" s="11" t="e">
        <f>SUM(AG3:AG12)</f>
        <v>#DIV/0!</v>
      </c>
      <c r="AH13" s="4"/>
      <c r="AJ13" s="45"/>
      <c r="AK13" s="15" t="s">
        <v>10</v>
      </c>
      <c r="AL13" s="6">
        <f>SUM(AL3:AL12)</f>
        <v>0</v>
      </c>
      <c r="AM13" s="9" t="e">
        <f>SUM(AM3:AM12)</f>
        <v>#DIV/0!</v>
      </c>
      <c r="AN13" s="11" t="e">
        <f>SUM(AN3:AN12)</f>
        <v>#DIV/0!</v>
      </c>
      <c r="AO13" s="4"/>
      <c r="AQ13" s="45"/>
      <c r="AR13" s="15" t="s">
        <v>10</v>
      </c>
      <c r="AS13" s="6">
        <f>SUM(AS3:AS12)</f>
        <v>0</v>
      </c>
      <c r="AT13" s="9" t="e">
        <f>SUM(AT3:AT12)</f>
        <v>#DIV/0!</v>
      </c>
      <c r="AU13" s="11" t="e">
        <f>SUM(AU3:AU12)</f>
        <v>#DIV/0!</v>
      </c>
      <c r="AV13" s="4"/>
      <c r="AX13" s="45"/>
      <c r="AY13" s="15" t="s">
        <v>10</v>
      </c>
      <c r="AZ13" s="6">
        <f>SUM(AZ3:AZ12)</f>
        <v>0</v>
      </c>
      <c r="BA13" s="9" t="e">
        <f>SUM(BA3:BA12)</f>
        <v>#DIV/0!</v>
      </c>
      <c r="BB13" s="11" t="e">
        <f>SUM(BB3:BB12)</f>
        <v>#DIV/0!</v>
      </c>
      <c r="BC13" s="4"/>
      <c r="BE13" s="45"/>
      <c r="BF13" s="15" t="s">
        <v>10</v>
      </c>
      <c r="BG13" s="6">
        <f>SUM(BG3:BG12)</f>
        <v>0</v>
      </c>
      <c r="BH13" s="9" t="e">
        <f>SUM(BH3:BH12)</f>
        <v>#DIV/0!</v>
      </c>
      <c r="BI13" s="11" t="e">
        <f>SUM(BI3:BI12)</f>
        <v>#DIV/0!</v>
      </c>
      <c r="BJ13" s="4"/>
      <c r="BL13" s="45"/>
      <c r="BM13" s="21" t="s">
        <v>10</v>
      </c>
      <c r="BN13" s="6">
        <f>SUM(BN3:BN12)</f>
        <v>0</v>
      </c>
      <c r="BO13" s="9" t="e">
        <f>SUM(BO3:BO12)</f>
        <v>#DIV/0!</v>
      </c>
      <c r="BP13" s="11" t="e">
        <f>SUM(BP3:BP12)</f>
        <v>#DIV/0!</v>
      </c>
      <c r="BQ13" s="4"/>
    </row>
    <row r="14" spans="1:69" x14ac:dyDescent="0.2">
      <c r="A14" s="6" t="s">
        <v>11</v>
      </c>
      <c r="B14" s="6" t="s">
        <v>12</v>
      </c>
      <c r="C14" s="6">
        <f>COUNTIF(Question1[Missing values], "Yes")</f>
        <v>0</v>
      </c>
      <c r="D14" s="9" t="e">
        <f>C14/C15</f>
        <v>#DIV/0!</v>
      </c>
      <c r="E14" s="4"/>
      <c r="F14" s="4"/>
      <c r="H14" s="6" t="s">
        <v>11</v>
      </c>
      <c r="I14" s="6" t="s">
        <v>12</v>
      </c>
      <c r="J14" s="6">
        <f>COUNTIF(Question2[Missing values], "Yes")</f>
        <v>0</v>
      </c>
      <c r="K14" s="9" t="e">
        <f>J14/J15</f>
        <v>#DIV/0!</v>
      </c>
      <c r="L14" s="4"/>
      <c r="M14" s="4"/>
      <c r="O14" s="6" t="s">
        <v>11</v>
      </c>
      <c r="P14" s="6" t="s">
        <v>12</v>
      </c>
      <c r="Q14" s="6">
        <f>COUNTIF(Question3[Missing values], "Yes")</f>
        <v>0</v>
      </c>
      <c r="R14" s="9" t="e">
        <f>Q14/Q15</f>
        <v>#DIV/0!</v>
      </c>
      <c r="S14" s="4"/>
      <c r="T14" s="4"/>
      <c r="V14" s="6" t="s">
        <v>11</v>
      </c>
      <c r="W14" s="6" t="s">
        <v>12</v>
      </c>
      <c r="X14" s="6">
        <f>COUNTIF(Question4[Missing values], "Yes")</f>
        <v>0</v>
      </c>
      <c r="Y14" s="9" t="e">
        <f>X14/X15</f>
        <v>#DIV/0!</v>
      </c>
      <c r="Z14" s="4"/>
      <c r="AA14" s="4"/>
      <c r="AC14" s="6" t="s">
        <v>11</v>
      </c>
      <c r="AD14" s="6" t="s">
        <v>12</v>
      </c>
      <c r="AE14" s="6">
        <f>COUNTIF(Question5[Missing values], "Yes")</f>
        <v>0</v>
      </c>
      <c r="AF14" s="9" t="e">
        <f>AE14/AE15</f>
        <v>#DIV/0!</v>
      </c>
      <c r="AG14" s="4"/>
      <c r="AH14" s="4"/>
      <c r="AJ14" s="6" t="s">
        <v>11</v>
      </c>
      <c r="AK14" s="6" t="s">
        <v>12</v>
      </c>
      <c r="AL14" s="6">
        <f>COUNTIF(Question6[Missing values], "Yes")</f>
        <v>0</v>
      </c>
      <c r="AM14" s="9" t="e">
        <f>AL14/AL15</f>
        <v>#DIV/0!</v>
      </c>
      <c r="AN14" s="4"/>
      <c r="AO14" s="4"/>
      <c r="AQ14" s="6" t="s">
        <v>11</v>
      </c>
      <c r="AR14" s="6" t="s">
        <v>12</v>
      </c>
      <c r="AS14" s="6">
        <f>COUNTIF(Question7[Missing values], "Yes")</f>
        <v>0</v>
      </c>
      <c r="AT14" s="9" t="e">
        <f>AS14/AS15</f>
        <v>#DIV/0!</v>
      </c>
      <c r="AU14" s="4"/>
      <c r="AV14" s="4"/>
      <c r="AX14" s="6" t="s">
        <v>11</v>
      </c>
      <c r="AY14" s="6" t="s">
        <v>12</v>
      </c>
      <c r="AZ14" s="6">
        <f>COUNTIF(Question8[Missing values], "Yes")</f>
        <v>0</v>
      </c>
      <c r="BA14" s="9" t="e">
        <f>AZ14/AZ15</f>
        <v>#DIV/0!</v>
      </c>
      <c r="BB14" s="4"/>
      <c r="BC14" s="4"/>
      <c r="BE14" s="6" t="s">
        <v>11</v>
      </c>
      <c r="BF14" s="6" t="s">
        <v>12</v>
      </c>
      <c r="BG14" s="6">
        <f>COUNTIF(Question9[Missing values], "Yes")</f>
        <v>0</v>
      </c>
      <c r="BH14" s="9" t="e">
        <f>BG14/BG15</f>
        <v>#DIV/0!</v>
      </c>
      <c r="BI14" s="4"/>
      <c r="BJ14" s="4"/>
      <c r="BL14" s="6" t="s">
        <v>11</v>
      </c>
      <c r="BM14" s="6" t="s">
        <v>12</v>
      </c>
      <c r="BN14" s="6">
        <f>COUNTIF(Question10[Missing values], "Yes")</f>
        <v>0</v>
      </c>
      <c r="BO14" s="9" t="e">
        <f>BN14/BN15</f>
        <v>#DIV/0!</v>
      </c>
      <c r="BP14" s="4"/>
      <c r="BQ14" s="4"/>
    </row>
    <row r="15" spans="1:69" x14ac:dyDescent="0.2">
      <c r="A15" s="8" t="s">
        <v>10</v>
      </c>
      <c r="B15" s="3"/>
      <c r="C15" s="6">
        <f>SUM(C13:C14)</f>
        <v>0</v>
      </c>
      <c r="D15" s="10" t="e">
        <f>SUM(D13:D14)</f>
        <v>#DIV/0!</v>
      </c>
      <c r="E15" s="2"/>
      <c r="H15" s="7" t="s">
        <v>10</v>
      </c>
      <c r="I15" s="6"/>
      <c r="J15" s="6">
        <f>SUM(J13:J14)</f>
        <v>0</v>
      </c>
      <c r="K15" s="10" t="e">
        <f>SUM(K13:K14)</f>
        <v>#DIV/0!</v>
      </c>
      <c r="L15" s="2"/>
      <c r="O15" s="7" t="s">
        <v>10</v>
      </c>
      <c r="P15" s="6"/>
      <c r="Q15" s="6">
        <f>SUM(Q13:Q14)</f>
        <v>0</v>
      </c>
      <c r="R15" s="10" t="e">
        <f>SUM(R13:R14)</f>
        <v>#DIV/0!</v>
      </c>
      <c r="S15" s="2"/>
      <c r="V15" s="7" t="s">
        <v>10</v>
      </c>
      <c r="W15" s="6"/>
      <c r="X15" s="6">
        <f>SUM(X13:X14)</f>
        <v>0</v>
      </c>
      <c r="Y15" s="10" t="e">
        <f>SUM(Y13:Y14)</f>
        <v>#DIV/0!</v>
      </c>
      <c r="Z15" s="2"/>
      <c r="AC15" s="7" t="s">
        <v>10</v>
      </c>
      <c r="AD15" s="6"/>
      <c r="AE15" s="6">
        <f>SUM(AE13:AE14)</f>
        <v>0</v>
      </c>
      <c r="AF15" s="10" t="e">
        <f>SUM(AF13:AF14)</f>
        <v>#DIV/0!</v>
      </c>
      <c r="AG15" s="2"/>
      <c r="AJ15" s="7" t="s">
        <v>10</v>
      </c>
      <c r="AK15" s="6"/>
      <c r="AL15" s="6">
        <f>SUM(AL13:AL14)</f>
        <v>0</v>
      </c>
      <c r="AM15" s="10" t="e">
        <f>SUM(AM13:AM14)</f>
        <v>#DIV/0!</v>
      </c>
      <c r="AN15" s="2"/>
      <c r="AQ15" s="7" t="s">
        <v>10</v>
      </c>
      <c r="AR15" s="6"/>
      <c r="AS15" s="6">
        <f>SUM(AS13:AS14)</f>
        <v>0</v>
      </c>
      <c r="AT15" s="10" t="e">
        <f>SUM(AT13:AT14)</f>
        <v>#DIV/0!</v>
      </c>
      <c r="AU15" s="2"/>
      <c r="AX15" s="7" t="s">
        <v>10</v>
      </c>
      <c r="AY15" s="6"/>
      <c r="AZ15" s="6">
        <f>SUM(AZ13:AZ14)</f>
        <v>0</v>
      </c>
      <c r="BA15" s="10" t="e">
        <f>SUM(BA13:BA14)</f>
        <v>#DIV/0!</v>
      </c>
      <c r="BB15" s="2"/>
      <c r="BE15" s="7" t="s">
        <v>10</v>
      </c>
      <c r="BF15" s="6"/>
      <c r="BG15" s="6">
        <f>SUM(BG13:BG14)</f>
        <v>0</v>
      </c>
      <c r="BH15" s="10" t="e">
        <f>SUM(BH13:BH14)</f>
        <v>#DIV/0!</v>
      </c>
      <c r="BI15" s="2"/>
      <c r="BL15" s="7" t="s">
        <v>10</v>
      </c>
      <c r="BM15" s="6"/>
      <c r="BN15" s="6">
        <f>SUM(BN13:BN14)</f>
        <v>0</v>
      </c>
      <c r="BO15" s="10" t="e">
        <f>SUM(BO13:BO14)</f>
        <v>#DIV/0!</v>
      </c>
      <c r="BP15" s="2"/>
    </row>
    <row r="19" spans="1:69" x14ac:dyDescent="0.2">
      <c r="A19" s="39" t="s">
        <v>30</v>
      </c>
      <c r="B19" s="39"/>
      <c r="C19" s="39"/>
      <c r="D19" s="39"/>
      <c r="E19" s="39"/>
      <c r="F19" s="39"/>
      <c r="H19" s="27" t="s">
        <v>30</v>
      </c>
      <c r="I19" s="27"/>
      <c r="J19" s="27"/>
      <c r="K19" s="27"/>
      <c r="L19" s="27"/>
      <c r="M19" s="27"/>
      <c r="O19" s="65" t="s">
        <v>30</v>
      </c>
      <c r="P19" s="63"/>
      <c r="Q19" s="63"/>
      <c r="R19" s="63"/>
      <c r="S19" s="63"/>
      <c r="T19" s="64"/>
      <c r="V19" s="66" t="s">
        <v>30</v>
      </c>
      <c r="W19" s="67"/>
      <c r="X19" s="67"/>
      <c r="Y19" s="67"/>
      <c r="Z19" s="67"/>
      <c r="AA19" s="68"/>
      <c r="AC19" s="75" t="s">
        <v>30</v>
      </c>
      <c r="AD19" s="73"/>
      <c r="AE19" s="73"/>
      <c r="AF19" s="73"/>
      <c r="AG19" s="73"/>
      <c r="AH19" s="74"/>
      <c r="AJ19" s="80" t="s">
        <v>30</v>
      </c>
      <c r="AK19" s="78"/>
      <c r="AL19" s="78"/>
      <c r="AM19" s="78"/>
      <c r="AN19" s="78"/>
      <c r="AO19" s="79"/>
      <c r="AQ19" s="39" t="s">
        <v>30</v>
      </c>
      <c r="AR19" s="39"/>
      <c r="AS19" s="39"/>
      <c r="AT19" s="39"/>
      <c r="AU19" s="39"/>
      <c r="AV19" s="39"/>
      <c r="AX19" s="27" t="s">
        <v>30</v>
      </c>
      <c r="AY19" s="27"/>
      <c r="AZ19" s="27"/>
      <c r="BA19" s="27"/>
      <c r="BB19" s="27"/>
      <c r="BC19" s="27"/>
      <c r="BE19" s="65" t="s">
        <v>30</v>
      </c>
      <c r="BF19" s="63"/>
      <c r="BG19" s="63"/>
      <c r="BH19" s="63"/>
      <c r="BI19" s="63"/>
      <c r="BJ19" s="64"/>
      <c r="BL19" s="66" t="s">
        <v>30</v>
      </c>
      <c r="BM19" s="67"/>
      <c r="BN19" s="67"/>
      <c r="BO19" s="67"/>
      <c r="BP19" s="67"/>
      <c r="BQ19" s="68"/>
    </row>
    <row r="20" spans="1:69" x14ac:dyDescent="0.2">
      <c r="A20" s="28"/>
      <c r="B20" s="29"/>
      <c r="C20" s="5" t="s">
        <v>5</v>
      </c>
      <c r="D20" s="5" t="s">
        <v>8</v>
      </c>
      <c r="E20" s="5" t="s">
        <v>6</v>
      </c>
      <c r="F20" s="5" t="s">
        <v>7</v>
      </c>
      <c r="H20" s="28"/>
      <c r="I20" s="29"/>
      <c r="J20" s="5"/>
      <c r="K20" s="5"/>
      <c r="L20" s="5"/>
      <c r="M20" s="5"/>
      <c r="O20" s="28"/>
      <c r="P20" s="29"/>
      <c r="Q20" s="5" t="s">
        <v>5</v>
      </c>
      <c r="R20" s="5" t="s">
        <v>8</v>
      </c>
      <c r="S20" s="5" t="s">
        <v>6</v>
      </c>
      <c r="T20" s="5" t="s">
        <v>7</v>
      </c>
      <c r="V20" s="28"/>
      <c r="W20" s="29"/>
      <c r="X20" s="5" t="s">
        <v>5</v>
      </c>
      <c r="Y20" s="5" t="s">
        <v>8</v>
      </c>
      <c r="Z20" s="5" t="s">
        <v>6</v>
      </c>
      <c r="AA20" s="5" t="s">
        <v>7</v>
      </c>
      <c r="AC20" s="28"/>
      <c r="AD20" s="29"/>
      <c r="AE20" s="5" t="s">
        <v>5</v>
      </c>
      <c r="AF20" s="5" t="s">
        <v>8</v>
      </c>
      <c r="AG20" s="5" t="s">
        <v>6</v>
      </c>
      <c r="AH20" s="5" t="s">
        <v>7</v>
      </c>
      <c r="AJ20" s="28"/>
      <c r="AK20" s="29"/>
      <c r="AL20" s="5" t="s">
        <v>5</v>
      </c>
      <c r="AM20" s="5" t="s">
        <v>8</v>
      </c>
      <c r="AN20" s="5" t="s">
        <v>6</v>
      </c>
      <c r="AO20" s="5" t="s">
        <v>7</v>
      </c>
      <c r="AQ20" s="28"/>
      <c r="AR20" s="29"/>
      <c r="AS20" s="5" t="s">
        <v>5</v>
      </c>
      <c r="AT20" s="5" t="s">
        <v>8</v>
      </c>
      <c r="AU20" s="5" t="s">
        <v>6</v>
      </c>
      <c r="AV20" s="5" t="s">
        <v>7</v>
      </c>
      <c r="AX20" s="28"/>
      <c r="AY20" s="29"/>
      <c r="AZ20" s="5" t="s">
        <v>5</v>
      </c>
      <c r="BA20" s="5" t="s">
        <v>8</v>
      </c>
      <c r="BB20" s="5" t="s">
        <v>6</v>
      </c>
      <c r="BC20" s="5" t="s">
        <v>7</v>
      </c>
      <c r="BE20" s="28"/>
      <c r="BF20" s="29"/>
      <c r="BG20" s="5" t="s">
        <v>5</v>
      </c>
      <c r="BH20" s="5" t="s">
        <v>8</v>
      </c>
      <c r="BI20" s="5" t="s">
        <v>6</v>
      </c>
      <c r="BJ20" s="5" t="s">
        <v>7</v>
      </c>
      <c r="BL20" s="28"/>
      <c r="BM20" s="29"/>
      <c r="BN20" s="5" t="s">
        <v>5</v>
      </c>
      <c r="BO20" s="5" t="s">
        <v>8</v>
      </c>
      <c r="BP20" s="5" t="s">
        <v>6</v>
      </c>
      <c r="BQ20" s="5" t="s">
        <v>7</v>
      </c>
    </row>
    <row r="21" spans="1:69" x14ac:dyDescent="0.2">
      <c r="A21" s="30" t="s">
        <v>9</v>
      </c>
      <c r="B21" s="16" t="s">
        <v>28</v>
      </c>
      <c r="C21" s="14">
        <f>COUNTIF(Question1[Answer Choice 1], 1)</f>
        <v>0</v>
      </c>
      <c r="D21" s="9" t="e">
        <f>C21/C23</f>
        <v>#DIV/0!</v>
      </c>
      <c r="E21" s="11" t="e">
        <f>C21/C23</f>
        <v>#DIV/0!</v>
      </c>
      <c r="F21" s="9" t="e">
        <f>E21</f>
        <v>#DIV/0!</v>
      </c>
      <c r="H21" s="30" t="s">
        <v>9</v>
      </c>
      <c r="I21" s="16" t="s">
        <v>28</v>
      </c>
      <c r="J21" s="14">
        <f>COUNTIF(Question2[Answer Choice 1], 1)</f>
        <v>0</v>
      </c>
      <c r="K21" s="9" t="e">
        <f>J21/J23</f>
        <v>#DIV/0!</v>
      </c>
      <c r="L21" s="11" t="e">
        <f>J21/J23</f>
        <v>#DIV/0!</v>
      </c>
      <c r="M21" s="9" t="e">
        <f>L21</f>
        <v>#DIV/0!</v>
      </c>
      <c r="O21" s="30" t="s">
        <v>9</v>
      </c>
      <c r="P21" s="16" t="s">
        <v>28</v>
      </c>
      <c r="Q21" s="14">
        <f>COUNTIF(Question3[Answer Choice 1], 1)</f>
        <v>0</v>
      </c>
      <c r="R21" s="9" t="e">
        <f>Q21/Q23</f>
        <v>#DIV/0!</v>
      </c>
      <c r="S21" s="11" t="e">
        <f>Q21/Q23</f>
        <v>#DIV/0!</v>
      </c>
      <c r="T21" s="9" t="e">
        <f>S21</f>
        <v>#DIV/0!</v>
      </c>
      <c r="V21" s="30" t="s">
        <v>9</v>
      </c>
      <c r="W21" s="16" t="s">
        <v>28</v>
      </c>
      <c r="X21" s="14">
        <f>COUNTIF(Question4[Answer Choice 1], 1)</f>
        <v>0</v>
      </c>
      <c r="Y21" s="9" t="e">
        <f>X21/X23</f>
        <v>#DIV/0!</v>
      </c>
      <c r="Z21" s="11" t="e">
        <f>X21/X23</f>
        <v>#DIV/0!</v>
      </c>
      <c r="AA21" s="9" t="e">
        <f>Z21</f>
        <v>#DIV/0!</v>
      </c>
      <c r="AC21" s="30" t="s">
        <v>9</v>
      </c>
      <c r="AD21" s="16" t="s">
        <v>28</v>
      </c>
      <c r="AE21" s="14">
        <f>COUNTIF(Question5[Answer Choice 1], 1)</f>
        <v>0</v>
      </c>
      <c r="AF21" s="9" t="e">
        <f>AE21/AE23</f>
        <v>#DIV/0!</v>
      </c>
      <c r="AG21" s="11" t="e">
        <f>AE21/AE23</f>
        <v>#DIV/0!</v>
      </c>
      <c r="AH21" s="9" t="e">
        <f>AG21</f>
        <v>#DIV/0!</v>
      </c>
      <c r="AJ21" s="30" t="s">
        <v>9</v>
      </c>
      <c r="AK21" s="16" t="s">
        <v>28</v>
      </c>
      <c r="AL21" s="14">
        <f>COUNTIF(Question6[Answer Choice 1], 1)</f>
        <v>0</v>
      </c>
      <c r="AM21" s="9" t="e">
        <f>AL21/AL23</f>
        <v>#DIV/0!</v>
      </c>
      <c r="AN21" s="11" t="e">
        <f>AL21/AL23</f>
        <v>#DIV/0!</v>
      </c>
      <c r="AO21" s="9" t="e">
        <f>AN21</f>
        <v>#DIV/0!</v>
      </c>
      <c r="AQ21" s="30" t="s">
        <v>9</v>
      </c>
      <c r="AR21" s="16" t="s">
        <v>28</v>
      </c>
      <c r="AS21" s="14">
        <f>COUNTIF(Question7[Answer Choice 1], 1)</f>
        <v>0</v>
      </c>
      <c r="AT21" s="9" t="e">
        <f>AS21/AS23</f>
        <v>#DIV/0!</v>
      </c>
      <c r="AU21" s="11" t="e">
        <f>AS21/AS23</f>
        <v>#DIV/0!</v>
      </c>
      <c r="AV21" s="9" t="e">
        <f>AU21</f>
        <v>#DIV/0!</v>
      </c>
      <c r="AX21" s="30" t="s">
        <v>9</v>
      </c>
      <c r="AY21" s="16" t="s">
        <v>28</v>
      </c>
      <c r="AZ21" s="14">
        <f>COUNTIF(Question8[Answer Choice 1], 1)</f>
        <v>0</v>
      </c>
      <c r="BA21" s="9" t="e">
        <f>AZ21/AZ23</f>
        <v>#DIV/0!</v>
      </c>
      <c r="BB21" s="11" t="e">
        <f>AZ21/AZ23</f>
        <v>#DIV/0!</v>
      </c>
      <c r="BC21" s="9" t="e">
        <f>BB21</f>
        <v>#DIV/0!</v>
      </c>
      <c r="BE21" s="30" t="s">
        <v>9</v>
      </c>
      <c r="BF21" s="16" t="s">
        <v>28</v>
      </c>
      <c r="BG21" s="14">
        <f>COUNTIF(Question9[Answer Choice 1], 1)</f>
        <v>0</v>
      </c>
      <c r="BH21" s="9" t="e">
        <f>BG21/BG23</f>
        <v>#DIV/0!</v>
      </c>
      <c r="BI21" s="11" t="e">
        <f>BG21/BG23</f>
        <v>#DIV/0!</v>
      </c>
      <c r="BJ21" s="9" t="e">
        <f>BI21</f>
        <v>#DIV/0!</v>
      </c>
      <c r="BL21" s="30" t="s">
        <v>9</v>
      </c>
      <c r="BM21" s="16" t="s">
        <v>28</v>
      </c>
      <c r="BN21" s="14">
        <f>COUNTIF(Question10[Answer Choice 1], 1)</f>
        <v>0</v>
      </c>
      <c r="BO21" s="9" t="e">
        <f>BN21/BN23</f>
        <v>#DIV/0!</v>
      </c>
      <c r="BP21" s="11" t="e">
        <f>BN21/BN23</f>
        <v>#DIV/0!</v>
      </c>
      <c r="BQ21" s="9" t="e">
        <f>BP21</f>
        <v>#DIV/0!</v>
      </c>
    </row>
    <row r="22" spans="1:69" x14ac:dyDescent="0.2">
      <c r="A22" s="31"/>
      <c r="B22" s="16" t="s">
        <v>18</v>
      </c>
      <c r="C22" s="14">
        <f>COUNTBLANK(Question1[Answer Choice 1])</f>
        <v>0</v>
      </c>
      <c r="D22" s="9" t="e">
        <f>C22/C23</f>
        <v>#DIV/0!</v>
      </c>
      <c r="E22" s="11" t="e">
        <f>C22/C23</f>
        <v>#DIV/0!</v>
      </c>
      <c r="F22" s="9" t="e">
        <f>F21+E22</f>
        <v>#DIV/0!</v>
      </c>
      <c r="H22" s="31"/>
      <c r="I22" s="16" t="s">
        <v>18</v>
      </c>
      <c r="J22" s="14">
        <f>COUNTBLANK(Question2[Answer Choice 1])</f>
        <v>0</v>
      </c>
      <c r="K22" s="9" t="e">
        <f>J22/J23</f>
        <v>#DIV/0!</v>
      </c>
      <c r="L22" s="11" t="e">
        <f>J22/J23</f>
        <v>#DIV/0!</v>
      </c>
      <c r="M22" s="9" t="e">
        <f>M21+L22</f>
        <v>#DIV/0!</v>
      </c>
      <c r="O22" s="31"/>
      <c r="P22" s="16" t="s">
        <v>18</v>
      </c>
      <c r="Q22" s="14">
        <f>COUNTBLANK(Question3[Answer Choice 1])</f>
        <v>0</v>
      </c>
      <c r="R22" s="9" t="e">
        <f>Q22/Q23</f>
        <v>#DIV/0!</v>
      </c>
      <c r="S22" s="11" t="e">
        <f>Q22/Q23</f>
        <v>#DIV/0!</v>
      </c>
      <c r="T22" s="9" t="e">
        <f>T21+S22</f>
        <v>#DIV/0!</v>
      </c>
      <c r="V22" s="31"/>
      <c r="W22" s="16" t="s">
        <v>18</v>
      </c>
      <c r="X22" s="14">
        <f>COUNTBLANK(Question4[Answer Choice 1])</f>
        <v>0</v>
      </c>
      <c r="Y22" s="9" t="e">
        <f>X22/X23</f>
        <v>#DIV/0!</v>
      </c>
      <c r="Z22" s="11" t="e">
        <f>X22/X23</f>
        <v>#DIV/0!</v>
      </c>
      <c r="AA22" s="9" t="e">
        <f>AA21+Z22</f>
        <v>#DIV/0!</v>
      </c>
      <c r="AC22" s="31"/>
      <c r="AD22" s="16" t="s">
        <v>18</v>
      </c>
      <c r="AE22" s="14">
        <f>COUNTBLANK(Question5[Answer Choice 1])</f>
        <v>0</v>
      </c>
      <c r="AF22" s="9" t="e">
        <f>AE22/AE23</f>
        <v>#DIV/0!</v>
      </c>
      <c r="AG22" s="11" t="e">
        <f>AE22/AE23</f>
        <v>#DIV/0!</v>
      </c>
      <c r="AH22" s="9" t="e">
        <f>AH21+AG22</f>
        <v>#DIV/0!</v>
      </c>
      <c r="AJ22" s="31"/>
      <c r="AK22" s="16" t="s">
        <v>18</v>
      </c>
      <c r="AL22" s="14">
        <f>COUNTBLANK(Question6[Answer Choice 1])</f>
        <v>0</v>
      </c>
      <c r="AM22" s="9" t="e">
        <f>AL22/AL23</f>
        <v>#DIV/0!</v>
      </c>
      <c r="AN22" s="11" t="e">
        <f>AL22/AL23</f>
        <v>#DIV/0!</v>
      </c>
      <c r="AO22" s="9" t="e">
        <f>AO21+AN22</f>
        <v>#DIV/0!</v>
      </c>
      <c r="AQ22" s="31"/>
      <c r="AR22" s="16" t="s">
        <v>18</v>
      </c>
      <c r="AS22" s="14">
        <f>COUNTBLANK(Question7[Answer Choice 1])</f>
        <v>0</v>
      </c>
      <c r="AT22" s="9" t="e">
        <f>AS22/AS23</f>
        <v>#DIV/0!</v>
      </c>
      <c r="AU22" s="11" t="e">
        <f>AS22/AS23</f>
        <v>#DIV/0!</v>
      </c>
      <c r="AV22" s="9" t="e">
        <f>AV21+AU22</f>
        <v>#DIV/0!</v>
      </c>
      <c r="AX22" s="31"/>
      <c r="AY22" s="16" t="s">
        <v>18</v>
      </c>
      <c r="AZ22" s="14">
        <f>COUNTBLANK(Question8[Answer Choice 1])</f>
        <v>0</v>
      </c>
      <c r="BA22" s="9" t="e">
        <f>AZ22/AZ23</f>
        <v>#DIV/0!</v>
      </c>
      <c r="BB22" s="11" t="e">
        <f>AZ22/AZ23</f>
        <v>#DIV/0!</v>
      </c>
      <c r="BC22" s="9" t="e">
        <f>BC21+BB22</f>
        <v>#DIV/0!</v>
      </c>
      <c r="BE22" s="31"/>
      <c r="BF22" s="16" t="s">
        <v>18</v>
      </c>
      <c r="BG22" s="14">
        <f>COUNTBLANK(Question9[Answer Choice 1])</f>
        <v>0</v>
      </c>
      <c r="BH22" s="9" t="e">
        <f>BG22/BG23</f>
        <v>#DIV/0!</v>
      </c>
      <c r="BI22" s="11" t="e">
        <f>BG22/BG23</f>
        <v>#DIV/0!</v>
      </c>
      <c r="BJ22" s="9" t="e">
        <f>BJ21+BI22</f>
        <v>#DIV/0!</v>
      </c>
      <c r="BL22" s="31"/>
      <c r="BM22" s="16" t="s">
        <v>18</v>
      </c>
      <c r="BN22" s="14">
        <f>COUNTBLANK(Question10[Answer Choice 1])</f>
        <v>0</v>
      </c>
      <c r="BO22" s="9" t="e">
        <f>BN22/BN23</f>
        <v>#DIV/0!</v>
      </c>
      <c r="BP22" s="11" t="e">
        <f>BN22/BN23</f>
        <v>#DIV/0!</v>
      </c>
      <c r="BQ22" s="9" t="e">
        <f>BQ21+BP22</f>
        <v>#DIV/0!</v>
      </c>
    </row>
    <row r="23" spans="1:69" x14ac:dyDescent="0.2">
      <c r="A23" s="32"/>
      <c r="B23" s="15" t="s">
        <v>10</v>
      </c>
      <c r="C23" s="6">
        <f>SUM(C21:C22)</f>
        <v>0</v>
      </c>
      <c r="D23" s="9" t="e">
        <f>SUM(D21:D22)</f>
        <v>#DIV/0!</v>
      </c>
      <c r="E23" s="11" t="e">
        <f>SUM(E21:E22)</f>
        <v>#DIV/0!</v>
      </c>
      <c r="F23" s="4"/>
      <c r="H23" s="32"/>
      <c r="I23" s="15" t="s">
        <v>10</v>
      </c>
      <c r="J23" s="6">
        <f>SUM(J21:J22)</f>
        <v>0</v>
      </c>
      <c r="K23" s="9" t="e">
        <f>SUM(K21:K22)</f>
        <v>#DIV/0!</v>
      </c>
      <c r="L23" s="11" t="e">
        <f>SUM(L21:L22)</f>
        <v>#DIV/0!</v>
      </c>
      <c r="M23" s="4"/>
      <c r="O23" s="32"/>
      <c r="P23" s="15" t="s">
        <v>10</v>
      </c>
      <c r="Q23" s="6">
        <f>SUM(Q21:Q22)</f>
        <v>0</v>
      </c>
      <c r="R23" s="9" t="e">
        <f>SUM(R21:R22)</f>
        <v>#DIV/0!</v>
      </c>
      <c r="S23" s="11" t="e">
        <f>SUM(S21:S22)</f>
        <v>#DIV/0!</v>
      </c>
      <c r="T23" s="4"/>
      <c r="V23" s="32"/>
      <c r="W23" s="15" t="s">
        <v>10</v>
      </c>
      <c r="X23" s="6">
        <f>SUM(X21:X22)</f>
        <v>0</v>
      </c>
      <c r="Y23" s="9" t="e">
        <f>SUM(Y21:Y22)</f>
        <v>#DIV/0!</v>
      </c>
      <c r="Z23" s="11" t="e">
        <f>SUM(Z21:Z22)</f>
        <v>#DIV/0!</v>
      </c>
      <c r="AA23" s="4"/>
      <c r="AC23" s="32"/>
      <c r="AD23" s="15" t="s">
        <v>10</v>
      </c>
      <c r="AE23" s="6">
        <f>SUM(AE21:AE22)</f>
        <v>0</v>
      </c>
      <c r="AF23" s="9" t="e">
        <f>SUM(AF21:AF22)</f>
        <v>#DIV/0!</v>
      </c>
      <c r="AG23" s="11" t="e">
        <f>SUM(AG21:AG22)</f>
        <v>#DIV/0!</v>
      </c>
      <c r="AH23" s="4"/>
      <c r="AJ23" s="32"/>
      <c r="AK23" s="15" t="s">
        <v>10</v>
      </c>
      <c r="AL23" s="6">
        <f>SUM(AL21:AL22)</f>
        <v>0</v>
      </c>
      <c r="AM23" s="9" t="e">
        <f>SUM(AM21:AM22)</f>
        <v>#DIV/0!</v>
      </c>
      <c r="AN23" s="11" t="e">
        <f>SUM(AN21:AN22)</f>
        <v>#DIV/0!</v>
      </c>
      <c r="AO23" s="4"/>
      <c r="AQ23" s="32"/>
      <c r="AR23" s="15" t="s">
        <v>10</v>
      </c>
      <c r="AS23" s="6">
        <f>SUM(AS21:AS22)</f>
        <v>0</v>
      </c>
      <c r="AT23" s="9" t="e">
        <f>SUM(AT21:AT22)</f>
        <v>#DIV/0!</v>
      </c>
      <c r="AU23" s="11" t="e">
        <f>SUM(AU21:AU22)</f>
        <v>#DIV/0!</v>
      </c>
      <c r="AV23" s="4"/>
      <c r="AX23" s="32"/>
      <c r="AY23" s="15" t="s">
        <v>10</v>
      </c>
      <c r="AZ23" s="6">
        <f>SUM(AZ21:AZ22)</f>
        <v>0</v>
      </c>
      <c r="BA23" s="9" t="e">
        <f>SUM(BA21:BA22)</f>
        <v>#DIV/0!</v>
      </c>
      <c r="BB23" s="11" t="e">
        <f>SUM(BB21:BB22)</f>
        <v>#DIV/0!</v>
      </c>
      <c r="BC23" s="4"/>
      <c r="BE23" s="32"/>
      <c r="BF23" s="15" t="s">
        <v>10</v>
      </c>
      <c r="BG23" s="6">
        <f>SUM(BG21:BG22)</f>
        <v>0</v>
      </c>
      <c r="BH23" s="9" t="e">
        <f>SUM(BH21:BH22)</f>
        <v>#DIV/0!</v>
      </c>
      <c r="BI23" s="11" t="e">
        <f>SUM(BI21:BI22)</f>
        <v>#DIV/0!</v>
      </c>
      <c r="BJ23" s="4"/>
      <c r="BL23" s="32"/>
      <c r="BM23" s="15" t="s">
        <v>10</v>
      </c>
      <c r="BN23" s="6">
        <f>SUM(BN21:BN22)</f>
        <v>0</v>
      </c>
      <c r="BO23" s="9" t="e">
        <f>SUM(BO21:BO22)</f>
        <v>#DIV/0!</v>
      </c>
      <c r="BP23" s="11" t="e">
        <f>SUM(BP21:BP22)</f>
        <v>#DIV/0!</v>
      </c>
      <c r="BQ23" s="4"/>
    </row>
    <row r="26" spans="1:69" x14ac:dyDescent="0.2">
      <c r="A26" s="39" t="s">
        <v>31</v>
      </c>
      <c r="B26" s="53"/>
      <c r="C26" s="53"/>
      <c r="D26" s="53"/>
      <c r="E26" s="53"/>
      <c r="F26" s="54"/>
      <c r="H26" s="27" t="s">
        <v>31</v>
      </c>
      <c r="I26" s="57"/>
      <c r="J26" s="57"/>
      <c r="K26" s="57"/>
      <c r="L26" s="57"/>
      <c r="M26" s="58"/>
      <c r="O26" s="33" t="s">
        <v>31</v>
      </c>
      <c r="P26" s="63"/>
      <c r="Q26" s="63"/>
      <c r="R26" s="63"/>
      <c r="S26" s="63"/>
      <c r="T26" s="64"/>
      <c r="V26" s="40" t="s">
        <v>31</v>
      </c>
      <c r="W26" s="67"/>
      <c r="X26" s="67"/>
      <c r="Y26" s="67"/>
      <c r="Z26" s="67"/>
      <c r="AA26" s="68"/>
      <c r="AC26" s="42" t="s">
        <v>31</v>
      </c>
      <c r="AD26" s="73"/>
      <c r="AE26" s="73"/>
      <c r="AF26" s="73"/>
      <c r="AG26" s="73"/>
      <c r="AH26" s="74"/>
      <c r="AJ26" s="41" t="s">
        <v>31</v>
      </c>
      <c r="AK26" s="78"/>
      <c r="AL26" s="78"/>
      <c r="AM26" s="78"/>
      <c r="AN26" s="78"/>
      <c r="AO26" s="79"/>
      <c r="AQ26" s="39" t="s">
        <v>31</v>
      </c>
      <c r="AR26" s="53"/>
      <c r="AS26" s="53"/>
      <c r="AT26" s="53"/>
      <c r="AU26" s="53"/>
      <c r="AV26" s="54"/>
      <c r="AX26" s="27" t="s">
        <v>31</v>
      </c>
      <c r="AY26" s="57"/>
      <c r="AZ26" s="57"/>
      <c r="BA26" s="57"/>
      <c r="BB26" s="57"/>
      <c r="BC26" s="58"/>
      <c r="BE26" s="33" t="s">
        <v>31</v>
      </c>
      <c r="BF26" s="63"/>
      <c r="BG26" s="63"/>
      <c r="BH26" s="63"/>
      <c r="BI26" s="63"/>
      <c r="BJ26" s="64"/>
      <c r="BL26" s="40" t="s">
        <v>31</v>
      </c>
      <c r="BM26" s="67"/>
      <c r="BN26" s="67"/>
      <c r="BO26" s="67"/>
      <c r="BP26" s="67"/>
      <c r="BQ26" s="68"/>
    </row>
    <row r="27" spans="1:69" x14ac:dyDescent="0.2">
      <c r="A27" s="28"/>
      <c r="B27" s="29"/>
      <c r="C27" s="5" t="s">
        <v>5</v>
      </c>
      <c r="D27" s="5" t="s">
        <v>8</v>
      </c>
      <c r="E27" s="5" t="s">
        <v>6</v>
      </c>
      <c r="F27" s="5" t="s">
        <v>7</v>
      </c>
      <c r="H27" s="28"/>
      <c r="I27" s="29"/>
      <c r="J27" s="5"/>
      <c r="K27" s="5"/>
      <c r="L27" s="5"/>
      <c r="M27" s="5"/>
      <c r="O27" s="28"/>
      <c r="P27" s="29"/>
      <c r="Q27" s="5" t="s">
        <v>5</v>
      </c>
      <c r="R27" s="5" t="s">
        <v>8</v>
      </c>
      <c r="S27" s="5" t="s">
        <v>6</v>
      </c>
      <c r="T27" s="5" t="s">
        <v>7</v>
      </c>
      <c r="V27" s="28"/>
      <c r="W27" s="29"/>
      <c r="X27" s="5" t="s">
        <v>5</v>
      </c>
      <c r="Y27" s="5" t="s">
        <v>8</v>
      </c>
      <c r="Z27" s="5" t="s">
        <v>6</v>
      </c>
      <c r="AA27" s="5" t="s">
        <v>7</v>
      </c>
      <c r="AC27" s="28"/>
      <c r="AD27" s="29"/>
      <c r="AE27" s="5" t="s">
        <v>5</v>
      </c>
      <c r="AF27" s="5" t="s">
        <v>8</v>
      </c>
      <c r="AG27" s="5" t="s">
        <v>6</v>
      </c>
      <c r="AH27" s="5" t="s">
        <v>7</v>
      </c>
      <c r="AJ27" s="28"/>
      <c r="AK27" s="29"/>
      <c r="AL27" s="5" t="s">
        <v>5</v>
      </c>
      <c r="AM27" s="5" t="s">
        <v>8</v>
      </c>
      <c r="AN27" s="5" t="s">
        <v>6</v>
      </c>
      <c r="AO27" s="5" t="s">
        <v>7</v>
      </c>
      <c r="AQ27" s="28"/>
      <c r="AR27" s="29"/>
      <c r="AS27" s="5" t="s">
        <v>5</v>
      </c>
      <c r="AT27" s="5" t="s">
        <v>8</v>
      </c>
      <c r="AU27" s="5" t="s">
        <v>6</v>
      </c>
      <c r="AV27" s="5" t="s">
        <v>7</v>
      </c>
      <c r="AX27" s="28"/>
      <c r="AY27" s="29"/>
      <c r="AZ27" s="5" t="s">
        <v>5</v>
      </c>
      <c r="BA27" s="5" t="s">
        <v>8</v>
      </c>
      <c r="BB27" s="5" t="s">
        <v>6</v>
      </c>
      <c r="BC27" s="5" t="s">
        <v>7</v>
      </c>
      <c r="BE27" s="28"/>
      <c r="BF27" s="29"/>
      <c r="BG27" s="5" t="s">
        <v>5</v>
      </c>
      <c r="BH27" s="5" t="s">
        <v>8</v>
      </c>
      <c r="BI27" s="5" t="s">
        <v>6</v>
      </c>
      <c r="BJ27" s="5" t="s">
        <v>7</v>
      </c>
      <c r="BL27" s="28"/>
      <c r="BM27" s="29"/>
      <c r="BN27" s="5" t="s">
        <v>5</v>
      </c>
      <c r="BO27" s="5" t="s">
        <v>8</v>
      </c>
      <c r="BP27" s="5" t="s">
        <v>6</v>
      </c>
      <c r="BQ27" s="5" t="s">
        <v>7</v>
      </c>
    </row>
    <row r="28" spans="1:69" x14ac:dyDescent="0.2">
      <c r="A28" s="30" t="s">
        <v>9</v>
      </c>
      <c r="B28" s="16" t="s">
        <v>28</v>
      </c>
      <c r="C28" s="14">
        <f>COUNTIF(Question1[Answer Choice 2], 1)</f>
        <v>0</v>
      </c>
      <c r="D28" s="9" t="e">
        <f>C28/C30</f>
        <v>#DIV/0!</v>
      </c>
      <c r="E28" s="11" t="e">
        <f>C28/C30</f>
        <v>#DIV/0!</v>
      </c>
      <c r="F28" s="9" t="e">
        <f>E28</f>
        <v>#DIV/0!</v>
      </c>
      <c r="H28" s="30" t="s">
        <v>9</v>
      </c>
      <c r="I28" s="16" t="s">
        <v>28</v>
      </c>
      <c r="J28" s="14">
        <f>COUNTIF(Question2[Answer Choice 2], 1)</f>
        <v>0</v>
      </c>
      <c r="K28" s="9" t="e">
        <f>J28/J30</f>
        <v>#DIV/0!</v>
      </c>
      <c r="L28" s="11" t="e">
        <f>J28/J30</f>
        <v>#DIV/0!</v>
      </c>
      <c r="M28" s="9" t="e">
        <f>L28</f>
        <v>#DIV/0!</v>
      </c>
      <c r="O28" s="30" t="s">
        <v>9</v>
      </c>
      <c r="P28" s="16" t="s">
        <v>28</v>
      </c>
      <c r="Q28" s="14">
        <f>COUNTIF(Question3[Answer Choice 2], 1)</f>
        <v>0</v>
      </c>
      <c r="R28" s="9" t="e">
        <f>Q28/Q30</f>
        <v>#DIV/0!</v>
      </c>
      <c r="S28" s="11" t="e">
        <f>Q28/Q30</f>
        <v>#DIV/0!</v>
      </c>
      <c r="T28" s="9" t="e">
        <f>S28</f>
        <v>#DIV/0!</v>
      </c>
      <c r="V28" s="30" t="s">
        <v>9</v>
      </c>
      <c r="W28" s="16" t="s">
        <v>28</v>
      </c>
      <c r="X28" s="14">
        <f>COUNTIF(Question4[Answer Choice 2], 1)</f>
        <v>0</v>
      </c>
      <c r="Y28" s="9" t="e">
        <f>X28/X30</f>
        <v>#DIV/0!</v>
      </c>
      <c r="Z28" s="11" t="e">
        <f>X28/X30</f>
        <v>#DIV/0!</v>
      </c>
      <c r="AA28" s="9" t="e">
        <f>Z28</f>
        <v>#DIV/0!</v>
      </c>
      <c r="AC28" s="30" t="s">
        <v>9</v>
      </c>
      <c r="AD28" s="16" t="s">
        <v>28</v>
      </c>
      <c r="AE28" s="14">
        <f>COUNTIF(Question5[Answer Choice 2], 1)</f>
        <v>0</v>
      </c>
      <c r="AF28" s="9" t="e">
        <f>AE28/AE30</f>
        <v>#DIV/0!</v>
      </c>
      <c r="AG28" s="11" t="e">
        <f>AE28/AE30</f>
        <v>#DIV/0!</v>
      </c>
      <c r="AH28" s="9" t="e">
        <f>AG28</f>
        <v>#DIV/0!</v>
      </c>
      <c r="AJ28" s="30" t="s">
        <v>9</v>
      </c>
      <c r="AK28" s="16" t="s">
        <v>28</v>
      </c>
      <c r="AL28" s="14">
        <f>COUNTIF(Question6[Answer Choice 2], 1)</f>
        <v>0</v>
      </c>
      <c r="AM28" s="9" t="e">
        <f>AL28/AL30</f>
        <v>#DIV/0!</v>
      </c>
      <c r="AN28" s="11" t="e">
        <f>AL28/AL30</f>
        <v>#DIV/0!</v>
      </c>
      <c r="AO28" s="9" t="e">
        <f>AN28</f>
        <v>#DIV/0!</v>
      </c>
      <c r="AQ28" s="30" t="s">
        <v>9</v>
      </c>
      <c r="AR28" s="16" t="s">
        <v>28</v>
      </c>
      <c r="AS28" s="14">
        <f>COUNTIF(Question7[Answer Choice 2], 1)</f>
        <v>0</v>
      </c>
      <c r="AT28" s="9" t="e">
        <f>AS28/AS30</f>
        <v>#DIV/0!</v>
      </c>
      <c r="AU28" s="11" t="e">
        <f>AS28/AS30</f>
        <v>#DIV/0!</v>
      </c>
      <c r="AV28" s="9" t="e">
        <f>AU28</f>
        <v>#DIV/0!</v>
      </c>
      <c r="AX28" s="30" t="s">
        <v>9</v>
      </c>
      <c r="AY28" s="16" t="s">
        <v>28</v>
      </c>
      <c r="AZ28" s="14">
        <f>COUNTIF(Question8[Answer Choice 2], 1)</f>
        <v>0</v>
      </c>
      <c r="BA28" s="9" t="e">
        <f>AZ28/AZ30</f>
        <v>#DIV/0!</v>
      </c>
      <c r="BB28" s="11" t="e">
        <f>AZ28/AZ30</f>
        <v>#DIV/0!</v>
      </c>
      <c r="BC28" s="9" t="e">
        <f>BB28</f>
        <v>#DIV/0!</v>
      </c>
      <c r="BE28" s="30" t="s">
        <v>9</v>
      </c>
      <c r="BF28" s="16" t="s">
        <v>28</v>
      </c>
      <c r="BG28" s="14">
        <f>COUNTIF(Question9[Answer Choice 2], 1)</f>
        <v>0</v>
      </c>
      <c r="BH28" s="9" t="e">
        <f>BG28/BG30</f>
        <v>#DIV/0!</v>
      </c>
      <c r="BI28" s="11" t="e">
        <f>BG28/BG30</f>
        <v>#DIV/0!</v>
      </c>
      <c r="BJ28" s="9" t="e">
        <f>BI28</f>
        <v>#DIV/0!</v>
      </c>
      <c r="BL28" s="30" t="s">
        <v>9</v>
      </c>
      <c r="BM28" s="16" t="s">
        <v>28</v>
      </c>
      <c r="BN28" s="14">
        <f>COUNTIF(Question10[Answer Choice 2], 1)</f>
        <v>0</v>
      </c>
      <c r="BO28" s="9" t="e">
        <f>BN28/BN30</f>
        <v>#DIV/0!</v>
      </c>
      <c r="BP28" s="11" t="e">
        <f>BN28/BN30</f>
        <v>#DIV/0!</v>
      </c>
      <c r="BQ28" s="9" t="e">
        <f>BP28</f>
        <v>#DIV/0!</v>
      </c>
    </row>
    <row r="29" spans="1:69" x14ac:dyDescent="0.2">
      <c r="A29" s="31"/>
      <c r="B29" s="16" t="s">
        <v>18</v>
      </c>
      <c r="C29" s="14">
        <f>COUNTBLANK(Question1[Answer Choice 2])</f>
        <v>0</v>
      </c>
      <c r="D29" s="9" t="e">
        <f>C29/C30</f>
        <v>#DIV/0!</v>
      </c>
      <c r="E29" s="11" t="e">
        <f>C29/C30</f>
        <v>#DIV/0!</v>
      </c>
      <c r="F29" s="9" t="e">
        <f>F28+E29</f>
        <v>#DIV/0!</v>
      </c>
      <c r="H29" s="31"/>
      <c r="I29" s="16" t="s">
        <v>18</v>
      </c>
      <c r="J29" s="14">
        <f>COUNTBLANK(Question2[Answer Choice 2])</f>
        <v>0</v>
      </c>
      <c r="K29" s="9" t="e">
        <f>J29/J30</f>
        <v>#DIV/0!</v>
      </c>
      <c r="L29" s="11" t="e">
        <f>J29/J30</f>
        <v>#DIV/0!</v>
      </c>
      <c r="M29" s="9" t="e">
        <f>M28+L29</f>
        <v>#DIV/0!</v>
      </c>
      <c r="O29" s="31"/>
      <c r="P29" s="16" t="s">
        <v>18</v>
      </c>
      <c r="Q29" s="14">
        <f>COUNTBLANK(Question3[Answer Choice 2])</f>
        <v>0</v>
      </c>
      <c r="R29" s="9" t="e">
        <f>Q29/Q30</f>
        <v>#DIV/0!</v>
      </c>
      <c r="S29" s="11" t="e">
        <f>Q29/Q30</f>
        <v>#DIV/0!</v>
      </c>
      <c r="T29" s="9" t="e">
        <f>T28+S29</f>
        <v>#DIV/0!</v>
      </c>
      <c r="V29" s="31"/>
      <c r="W29" s="16" t="s">
        <v>18</v>
      </c>
      <c r="X29" s="14">
        <f>COUNTBLANK(Question4[Answer Choice 2])</f>
        <v>0</v>
      </c>
      <c r="Y29" s="9" t="e">
        <f>X29/X30</f>
        <v>#DIV/0!</v>
      </c>
      <c r="Z29" s="11" t="e">
        <f>X29/X30</f>
        <v>#DIV/0!</v>
      </c>
      <c r="AA29" s="9" t="e">
        <f>AA28+Z29</f>
        <v>#DIV/0!</v>
      </c>
      <c r="AC29" s="31"/>
      <c r="AD29" s="16" t="s">
        <v>18</v>
      </c>
      <c r="AE29" s="14">
        <f>COUNTBLANK(Question5[Answer Choice 2])</f>
        <v>0</v>
      </c>
      <c r="AF29" s="9" t="e">
        <f>AE29/AE30</f>
        <v>#DIV/0!</v>
      </c>
      <c r="AG29" s="11" t="e">
        <f>AE29/AE30</f>
        <v>#DIV/0!</v>
      </c>
      <c r="AH29" s="9" t="e">
        <f>AH28+AG29</f>
        <v>#DIV/0!</v>
      </c>
      <c r="AJ29" s="31"/>
      <c r="AK29" s="16" t="s">
        <v>18</v>
      </c>
      <c r="AL29" s="14">
        <f>COUNTBLANK(Question6[Answer Choice 2])</f>
        <v>0</v>
      </c>
      <c r="AM29" s="9" t="e">
        <f>AL29/AL30</f>
        <v>#DIV/0!</v>
      </c>
      <c r="AN29" s="11" t="e">
        <f>AL29/AL30</f>
        <v>#DIV/0!</v>
      </c>
      <c r="AO29" s="9" t="e">
        <f>AO28+AN29</f>
        <v>#DIV/0!</v>
      </c>
      <c r="AQ29" s="31"/>
      <c r="AR29" s="16" t="s">
        <v>18</v>
      </c>
      <c r="AS29" s="14">
        <f>COUNTBLANK(Question7[Answer Choice 2])</f>
        <v>0</v>
      </c>
      <c r="AT29" s="9" t="e">
        <f>AS29/AS30</f>
        <v>#DIV/0!</v>
      </c>
      <c r="AU29" s="11" t="e">
        <f>AS29/AS30</f>
        <v>#DIV/0!</v>
      </c>
      <c r="AV29" s="9" t="e">
        <f>AV28+AU29</f>
        <v>#DIV/0!</v>
      </c>
      <c r="AX29" s="31"/>
      <c r="AY29" s="16" t="s">
        <v>18</v>
      </c>
      <c r="AZ29" s="14">
        <f>COUNTBLANK(Question8[Answer Choice 2])</f>
        <v>0</v>
      </c>
      <c r="BA29" s="9" t="e">
        <f>AZ29/AZ30</f>
        <v>#DIV/0!</v>
      </c>
      <c r="BB29" s="11" t="e">
        <f>AZ29/AZ30</f>
        <v>#DIV/0!</v>
      </c>
      <c r="BC29" s="9" t="e">
        <f>BC28+BB29</f>
        <v>#DIV/0!</v>
      </c>
      <c r="BE29" s="31"/>
      <c r="BF29" s="16" t="s">
        <v>18</v>
      </c>
      <c r="BG29" s="14">
        <f>COUNTBLANK(Question9[Answer Choice 2])</f>
        <v>0</v>
      </c>
      <c r="BH29" s="9" t="e">
        <f>BG29/BG30</f>
        <v>#DIV/0!</v>
      </c>
      <c r="BI29" s="11" t="e">
        <f>BG29/BG30</f>
        <v>#DIV/0!</v>
      </c>
      <c r="BJ29" s="9" t="e">
        <f>BJ28+BI29</f>
        <v>#DIV/0!</v>
      </c>
      <c r="BL29" s="31"/>
      <c r="BM29" s="16" t="s">
        <v>18</v>
      </c>
      <c r="BN29" s="14">
        <f>COUNTBLANK(Question10[Answer Choice 2])</f>
        <v>0</v>
      </c>
      <c r="BO29" s="9" t="e">
        <f>BN29/BN30</f>
        <v>#DIV/0!</v>
      </c>
      <c r="BP29" s="11" t="e">
        <f>BN29/BN30</f>
        <v>#DIV/0!</v>
      </c>
      <c r="BQ29" s="9" t="e">
        <f>BQ28+BP29</f>
        <v>#DIV/0!</v>
      </c>
    </row>
    <row r="30" spans="1:69" x14ac:dyDescent="0.2">
      <c r="A30" s="32"/>
      <c r="B30" s="15" t="s">
        <v>10</v>
      </c>
      <c r="C30" s="6">
        <f>SUM(C28:C29)</f>
        <v>0</v>
      </c>
      <c r="D30" s="9" t="e">
        <f>SUM(D28:D29)</f>
        <v>#DIV/0!</v>
      </c>
      <c r="E30" s="11" t="e">
        <f>SUM(E28:E29)</f>
        <v>#DIV/0!</v>
      </c>
      <c r="F30" s="4"/>
      <c r="H30" s="32"/>
      <c r="I30" s="15" t="s">
        <v>10</v>
      </c>
      <c r="J30" s="6">
        <f>SUM(J28:J29)</f>
        <v>0</v>
      </c>
      <c r="K30" s="9" t="e">
        <f>SUM(K28:K29)</f>
        <v>#DIV/0!</v>
      </c>
      <c r="L30" s="11" t="e">
        <f>SUM(L28:L29)</f>
        <v>#DIV/0!</v>
      </c>
      <c r="M30" s="4"/>
      <c r="O30" s="32"/>
      <c r="P30" s="15" t="s">
        <v>10</v>
      </c>
      <c r="Q30" s="6">
        <f>SUM(Q28:Q29)</f>
        <v>0</v>
      </c>
      <c r="R30" s="9" t="e">
        <f>SUM(R28:R29)</f>
        <v>#DIV/0!</v>
      </c>
      <c r="S30" s="11" t="e">
        <f>SUM(S28:S29)</f>
        <v>#DIV/0!</v>
      </c>
      <c r="T30" s="4"/>
      <c r="V30" s="32"/>
      <c r="W30" s="15" t="s">
        <v>10</v>
      </c>
      <c r="X30" s="6">
        <f>SUM(X28:X29)</f>
        <v>0</v>
      </c>
      <c r="Y30" s="9" t="e">
        <f>SUM(Y28:Y29)</f>
        <v>#DIV/0!</v>
      </c>
      <c r="Z30" s="11" t="e">
        <f>SUM(Z28:Z29)</f>
        <v>#DIV/0!</v>
      </c>
      <c r="AA30" s="4"/>
      <c r="AC30" s="32"/>
      <c r="AD30" s="15" t="s">
        <v>10</v>
      </c>
      <c r="AE30" s="6">
        <f>SUM(AE28:AE29)</f>
        <v>0</v>
      </c>
      <c r="AF30" s="9" t="e">
        <f>SUM(AF28:AF29)</f>
        <v>#DIV/0!</v>
      </c>
      <c r="AG30" s="11" t="e">
        <f>SUM(AG28:AG29)</f>
        <v>#DIV/0!</v>
      </c>
      <c r="AH30" s="4"/>
      <c r="AJ30" s="32"/>
      <c r="AK30" s="15" t="s">
        <v>10</v>
      </c>
      <c r="AL30" s="6">
        <f>SUM(AL28:AL29)</f>
        <v>0</v>
      </c>
      <c r="AM30" s="9" t="e">
        <f>SUM(AM28:AM29)</f>
        <v>#DIV/0!</v>
      </c>
      <c r="AN30" s="11" t="e">
        <f>SUM(AN28:AN29)</f>
        <v>#DIV/0!</v>
      </c>
      <c r="AO30" s="4"/>
      <c r="AQ30" s="32"/>
      <c r="AR30" s="15" t="s">
        <v>10</v>
      </c>
      <c r="AS30" s="6">
        <f>SUM(AS28:AS29)</f>
        <v>0</v>
      </c>
      <c r="AT30" s="9" t="e">
        <f>SUM(AT28:AT29)</f>
        <v>#DIV/0!</v>
      </c>
      <c r="AU30" s="11" t="e">
        <f>SUM(AU28:AU29)</f>
        <v>#DIV/0!</v>
      </c>
      <c r="AV30" s="4"/>
      <c r="AX30" s="32"/>
      <c r="AY30" s="15" t="s">
        <v>10</v>
      </c>
      <c r="AZ30" s="6">
        <f>SUM(AZ28:AZ29)</f>
        <v>0</v>
      </c>
      <c r="BA30" s="9" t="e">
        <f>SUM(BA28:BA29)</f>
        <v>#DIV/0!</v>
      </c>
      <c r="BB30" s="11" t="e">
        <f>SUM(BB28:BB29)</f>
        <v>#DIV/0!</v>
      </c>
      <c r="BC30" s="4"/>
      <c r="BE30" s="32"/>
      <c r="BF30" s="15" t="s">
        <v>10</v>
      </c>
      <c r="BG30" s="6">
        <f>SUM(BG28:BG29)</f>
        <v>0</v>
      </c>
      <c r="BH30" s="9" t="e">
        <f>SUM(BH28:BH29)</f>
        <v>#DIV/0!</v>
      </c>
      <c r="BI30" s="11" t="e">
        <f>SUM(BI28:BI29)</f>
        <v>#DIV/0!</v>
      </c>
      <c r="BJ30" s="4"/>
      <c r="BL30" s="32"/>
      <c r="BM30" s="15" t="s">
        <v>10</v>
      </c>
      <c r="BN30" s="6">
        <f>SUM(BN28:BN29)</f>
        <v>0</v>
      </c>
      <c r="BO30" s="9" t="e">
        <f>SUM(BO28:BO29)</f>
        <v>#DIV/0!</v>
      </c>
      <c r="BP30" s="11" t="e">
        <f>SUM(BP28:BP29)</f>
        <v>#DIV/0!</v>
      </c>
      <c r="BQ30" s="4"/>
    </row>
    <row r="33" spans="1:69" x14ac:dyDescent="0.2">
      <c r="A33" s="39" t="s">
        <v>32</v>
      </c>
      <c r="B33" s="53"/>
      <c r="C33" s="53"/>
      <c r="D33" s="53"/>
      <c r="E33" s="53"/>
      <c r="F33" s="54"/>
      <c r="H33" s="27" t="s">
        <v>32</v>
      </c>
      <c r="I33" s="57"/>
      <c r="J33" s="57"/>
      <c r="K33" s="57"/>
      <c r="L33" s="57"/>
      <c r="M33" s="58"/>
      <c r="O33" s="33" t="s">
        <v>32</v>
      </c>
      <c r="P33" s="63"/>
      <c r="Q33" s="63"/>
      <c r="R33" s="63"/>
      <c r="S33" s="63"/>
      <c r="T33" s="64"/>
      <c r="V33" s="40" t="s">
        <v>32</v>
      </c>
      <c r="W33" s="67"/>
      <c r="X33" s="67"/>
      <c r="Y33" s="67"/>
      <c r="Z33" s="67"/>
      <c r="AA33" s="68"/>
      <c r="AC33" s="42" t="s">
        <v>32</v>
      </c>
      <c r="AD33" s="73"/>
      <c r="AE33" s="73"/>
      <c r="AF33" s="73"/>
      <c r="AG33" s="73"/>
      <c r="AH33" s="74"/>
      <c r="AJ33" s="41" t="s">
        <v>32</v>
      </c>
      <c r="AK33" s="78"/>
      <c r="AL33" s="78"/>
      <c r="AM33" s="78"/>
      <c r="AN33" s="78"/>
      <c r="AO33" s="79"/>
      <c r="AQ33" s="39" t="s">
        <v>32</v>
      </c>
      <c r="AR33" s="53"/>
      <c r="AS33" s="53"/>
      <c r="AT33" s="53"/>
      <c r="AU33" s="53"/>
      <c r="AV33" s="54"/>
      <c r="AX33" s="27" t="s">
        <v>32</v>
      </c>
      <c r="AY33" s="57"/>
      <c r="AZ33" s="57"/>
      <c r="BA33" s="57"/>
      <c r="BB33" s="57"/>
      <c r="BC33" s="58"/>
      <c r="BE33" s="33" t="s">
        <v>32</v>
      </c>
      <c r="BF33" s="63"/>
      <c r="BG33" s="63"/>
      <c r="BH33" s="63"/>
      <c r="BI33" s="63"/>
      <c r="BJ33" s="64"/>
      <c r="BL33" s="40" t="s">
        <v>32</v>
      </c>
      <c r="BM33" s="67"/>
      <c r="BN33" s="67"/>
      <c r="BO33" s="67"/>
      <c r="BP33" s="67"/>
      <c r="BQ33" s="68"/>
    </row>
    <row r="34" spans="1:69" x14ac:dyDescent="0.2">
      <c r="A34" s="28"/>
      <c r="B34" s="29"/>
      <c r="C34" s="5" t="s">
        <v>5</v>
      </c>
      <c r="D34" s="5" t="s">
        <v>8</v>
      </c>
      <c r="E34" s="5" t="s">
        <v>6</v>
      </c>
      <c r="F34" s="5" t="s">
        <v>7</v>
      </c>
      <c r="H34" s="28"/>
      <c r="I34" s="29"/>
      <c r="J34" s="5" t="s">
        <v>5</v>
      </c>
      <c r="K34" s="5" t="s">
        <v>8</v>
      </c>
      <c r="L34" s="5" t="s">
        <v>6</v>
      </c>
      <c r="M34" s="5" t="s">
        <v>7</v>
      </c>
      <c r="O34" s="28"/>
      <c r="P34" s="29"/>
      <c r="Q34" s="5" t="s">
        <v>5</v>
      </c>
      <c r="R34" s="5" t="s">
        <v>8</v>
      </c>
      <c r="S34" s="5" t="s">
        <v>6</v>
      </c>
      <c r="T34" s="5" t="s">
        <v>7</v>
      </c>
      <c r="V34" s="28"/>
      <c r="W34" s="29"/>
      <c r="X34" s="5" t="s">
        <v>5</v>
      </c>
      <c r="Y34" s="5" t="s">
        <v>8</v>
      </c>
      <c r="Z34" s="5" t="s">
        <v>6</v>
      </c>
      <c r="AA34" s="5" t="s">
        <v>7</v>
      </c>
      <c r="AC34" s="28"/>
      <c r="AD34" s="29"/>
      <c r="AE34" s="5" t="s">
        <v>5</v>
      </c>
      <c r="AF34" s="5" t="s">
        <v>8</v>
      </c>
      <c r="AG34" s="5" t="s">
        <v>6</v>
      </c>
      <c r="AH34" s="5" t="s">
        <v>7</v>
      </c>
      <c r="AJ34" s="28"/>
      <c r="AK34" s="29"/>
      <c r="AL34" s="5" t="s">
        <v>5</v>
      </c>
      <c r="AM34" s="5" t="s">
        <v>8</v>
      </c>
      <c r="AN34" s="5" t="s">
        <v>6</v>
      </c>
      <c r="AO34" s="5" t="s">
        <v>7</v>
      </c>
      <c r="AQ34" s="28"/>
      <c r="AR34" s="29"/>
      <c r="AS34" s="5" t="s">
        <v>5</v>
      </c>
      <c r="AT34" s="5" t="s">
        <v>8</v>
      </c>
      <c r="AU34" s="5" t="s">
        <v>6</v>
      </c>
      <c r="AV34" s="5" t="s">
        <v>7</v>
      </c>
      <c r="AX34" s="28"/>
      <c r="AY34" s="29"/>
      <c r="AZ34" s="5" t="s">
        <v>5</v>
      </c>
      <c r="BA34" s="5" t="s">
        <v>8</v>
      </c>
      <c r="BB34" s="5" t="s">
        <v>6</v>
      </c>
      <c r="BC34" s="5" t="s">
        <v>7</v>
      </c>
      <c r="BE34" s="28"/>
      <c r="BF34" s="29"/>
      <c r="BG34" s="5" t="s">
        <v>5</v>
      </c>
      <c r="BH34" s="5" t="s">
        <v>8</v>
      </c>
      <c r="BI34" s="5" t="s">
        <v>6</v>
      </c>
      <c r="BJ34" s="5" t="s">
        <v>7</v>
      </c>
      <c r="BL34" s="28"/>
      <c r="BM34" s="29"/>
      <c r="BN34" s="5" t="s">
        <v>5</v>
      </c>
      <c r="BO34" s="5" t="s">
        <v>8</v>
      </c>
      <c r="BP34" s="5" t="s">
        <v>6</v>
      </c>
      <c r="BQ34" s="5" t="s">
        <v>7</v>
      </c>
    </row>
    <row r="35" spans="1:69" x14ac:dyDescent="0.2">
      <c r="A35" s="30" t="s">
        <v>9</v>
      </c>
      <c r="B35" s="16" t="s">
        <v>28</v>
      </c>
      <c r="C35" s="14">
        <f>COUNTIF(Question1[Answer Choice 3], 1)</f>
        <v>0</v>
      </c>
      <c r="D35" s="9" t="e">
        <f>C35/C37</f>
        <v>#DIV/0!</v>
      </c>
      <c r="E35" s="11" t="e">
        <f>C35/C37</f>
        <v>#DIV/0!</v>
      </c>
      <c r="F35" s="9" t="e">
        <f>E35</f>
        <v>#DIV/0!</v>
      </c>
      <c r="H35" s="30" t="s">
        <v>9</v>
      </c>
      <c r="I35" s="16" t="s">
        <v>28</v>
      </c>
      <c r="J35" s="14">
        <f>COUNTIF(Question2[Answer Choice 3], 1)</f>
        <v>0</v>
      </c>
      <c r="K35" s="9" t="e">
        <f>J35/J37</f>
        <v>#DIV/0!</v>
      </c>
      <c r="L35" s="11" t="e">
        <f>J35/J37</f>
        <v>#DIV/0!</v>
      </c>
      <c r="M35" s="9" t="e">
        <f>L35</f>
        <v>#DIV/0!</v>
      </c>
      <c r="O35" s="30" t="s">
        <v>9</v>
      </c>
      <c r="P35" s="16" t="s">
        <v>28</v>
      </c>
      <c r="Q35" s="14">
        <f>COUNTIF(Question3[Answer Choice 3], 1)</f>
        <v>0</v>
      </c>
      <c r="R35" s="9" t="e">
        <f>Q35/Q37</f>
        <v>#DIV/0!</v>
      </c>
      <c r="S35" s="11" t="e">
        <f>Q35/Q37</f>
        <v>#DIV/0!</v>
      </c>
      <c r="T35" s="9" t="e">
        <f>S35</f>
        <v>#DIV/0!</v>
      </c>
      <c r="V35" s="30" t="s">
        <v>9</v>
      </c>
      <c r="W35" s="16" t="s">
        <v>28</v>
      </c>
      <c r="X35" s="14">
        <f>COUNTIF(Question4[Answer Choice 3], 1)</f>
        <v>0</v>
      </c>
      <c r="Y35" s="9" t="e">
        <f>X35/X37</f>
        <v>#DIV/0!</v>
      </c>
      <c r="Z35" s="11" t="e">
        <f>X35/X37</f>
        <v>#DIV/0!</v>
      </c>
      <c r="AA35" s="9" t="e">
        <f>Z35</f>
        <v>#DIV/0!</v>
      </c>
      <c r="AC35" s="30" t="s">
        <v>9</v>
      </c>
      <c r="AD35" s="16" t="s">
        <v>28</v>
      </c>
      <c r="AE35" s="14">
        <f>COUNTIF(Question5[Answer Choice 3], 1)</f>
        <v>0</v>
      </c>
      <c r="AF35" s="9" t="e">
        <f>AE35/AE37</f>
        <v>#DIV/0!</v>
      </c>
      <c r="AG35" s="11" t="e">
        <f>AE35/AE37</f>
        <v>#DIV/0!</v>
      </c>
      <c r="AH35" s="9" t="e">
        <f>AG35</f>
        <v>#DIV/0!</v>
      </c>
      <c r="AJ35" s="30" t="s">
        <v>9</v>
      </c>
      <c r="AK35" s="16" t="s">
        <v>28</v>
      </c>
      <c r="AL35" s="14">
        <f>COUNTIF(Question6[Answer Choice 3], 1)</f>
        <v>0</v>
      </c>
      <c r="AM35" s="9" t="e">
        <f>AL35/AL37</f>
        <v>#DIV/0!</v>
      </c>
      <c r="AN35" s="11" t="e">
        <f>AL35/AL37</f>
        <v>#DIV/0!</v>
      </c>
      <c r="AO35" s="9" t="e">
        <f>AN35</f>
        <v>#DIV/0!</v>
      </c>
      <c r="AQ35" s="30" t="s">
        <v>9</v>
      </c>
      <c r="AR35" s="16" t="s">
        <v>28</v>
      </c>
      <c r="AS35" s="14">
        <f>COUNTIF(Question7[Answer Choice 3], 1)</f>
        <v>0</v>
      </c>
      <c r="AT35" s="9" t="e">
        <f>AS35/AS37</f>
        <v>#DIV/0!</v>
      </c>
      <c r="AU35" s="11" t="e">
        <f>AS35/AS37</f>
        <v>#DIV/0!</v>
      </c>
      <c r="AV35" s="9" t="e">
        <f>AU35</f>
        <v>#DIV/0!</v>
      </c>
      <c r="AX35" s="30" t="s">
        <v>9</v>
      </c>
      <c r="AY35" s="16" t="s">
        <v>28</v>
      </c>
      <c r="AZ35" s="14">
        <f>COUNTIF(Question8[Answer Choice 3], 1)</f>
        <v>0</v>
      </c>
      <c r="BA35" s="9" t="e">
        <f>AZ35/AZ37</f>
        <v>#DIV/0!</v>
      </c>
      <c r="BB35" s="11" t="e">
        <f>AZ35/AZ37</f>
        <v>#DIV/0!</v>
      </c>
      <c r="BC35" s="9" t="e">
        <f>BB35</f>
        <v>#DIV/0!</v>
      </c>
      <c r="BE35" s="30" t="s">
        <v>9</v>
      </c>
      <c r="BF35" s="16" t="s">
        <v>28</v>
      </c>
      <c r="BG35" s="14">
        <f>COUNTIF(Question9[Answer Choice 3], 1)</f>
        <v>0</v>
      </c>
      <c r="BH35" s="9" t="e">
        <f>BG35/BG37</f>
        <v>#DIV/0!</v>
      </c>
      <c r="BI35" s="11" t="e">
        <f>BG35/BG37</f>
        <v>#DIV/0!</v>
      </c>
      <c r="BJ35" s="9" t="e">
        <f>BI35</f>
        <v>#DIV/0!</v>
      </c>
      <c r="BL35" s="30" t="s">
        <v>9</v>
      </c>
      <c r="BM35" s="16" t="s">
        <v>28</v>
      </c>
      <c r="BN35" s="14">
        <f>COUNTIF(Question10[Answer Choice 3], 1)</f>
        <v>0</v>
      </c>
      <c r="BO35" s="9" t="e">
        <f>BN35/BN37</f>
        <v>#DIV/0!</v>
      </c>
      <c r="BP35" s="11" t="e">
        <f>BN35/BN37</f>
        <v>#DIV/0!</v>
      </c>
      <c r="BQ35" s="9" t="e">
        <f>BP35</f>
        <v>#DIV/0!</v>
      </c>
    </row>
    <row r="36" spans="1:69" x14ac:dyDescent="0.2">
      <c r="A36" s="31"/>
      <c r="B36" s="16" t="s">
        <v>18</v>
      </c>
      <c r="C36" s="14">
        <f>COUNTBLANK(Question1[Answer Choice 3])</f>
        <v>0</v>
      </c>
      <c r="D36" s="9" t="e">
        <f>C36/C37</f>
        <v>#DIV/0!</v>
      </c>
      <c r="E36" s="11" t="e">
        <f>C36/C37</f>
        <v>#DIV/0!</v>
      </c>
      <c r="F36" s="9" t="e">
        <f>F35+E36</f>
        <v>#DIV/0!</v>
      </c>
      <c r="H36" s="31"/>
      <c r="I36" s="16" t="s">
        <v>18</v>
      </c>
      <c r="J36" s="14">
        <f>COUNTBLANK(Question2[Answer Choice 3])</f>
        <v>0</v>
      </c>
      <c r="K36" s="9" t="e">
        <f>J36/J37</f>
        <v>#DIV/0!</v>
      </c>
      <c r="L36" s="11" t="e">
        <f>J36/J37</f>
        <v>#DIV/0!</v>
      </c>
      <c r="M36" s="9" t="e">
        <f>M35+L36</f>
        <v>#DIV/0!</v>
      </c>
      <c r="O36" s="31"/>
      <c r="P36" s="16" t="s">
        <v>18</v>
      </c>
      <c r="Q36" s="14">
        <f>COUNTBLANK(Question3[Answer Choice 3])</f>
        <v>0</v>
      </c>
      <c r="R36" s="9" t="e">
        <f>Q36/Q37</f>
        <v>#DIV/0!</v>
      </c>
      <c r="S36" s="11" t="e">
        <f>Q36/Q37</f>
        <v>#DIV/0!</v>
      </c>
      <c r="T36" s="9" t="e">
        <f>T35+S36</f>
        <v>#DIV/0!</v>
      </c>
      <c r="V36" s="31"/>
      <c r="W36" s="16" t="s">
        <v>18</v>
      </c>
      <c r="X36" s="14">
        <f>COUNTBLANK(Question4[Answer Choice 3])</f>
        <v>0</v>
      </c>
      <c r="Y36" s="9" t="e">
        <f>X36/X37</f>
        <v>#DIV/0!</v>
      </c>
      <c r="Z36" s="11" t="e">
        <f>X36/X37</f>
        <v>#DIV/0!</v>
      </c>
      <c r="AA36" s="9" t="e">
        <f>AA35+Z36</f>
        <v>#DIV/0!</v>
      </c>
      <c r="AC36" s="31"/>
      <c r="AD36" s="16" t="s">
        <v>18</v>
      </c>
      <c r="AE36" s="14">
        <f>COUNTBLANK(Question5[Answer Choice 3])</f>
        <v>0</v>
      </c>
      <c r="AF36" s="9" t="e">
        <f>AE36/AE37</f>
        <v>#DIV/0!</v>
      </c>
      <c r="AG36" s="11" t="e">
        <f>AE36/AE37</f>
        <v>#DIV/0!</v>
      </c>
      <c r="AH36" s="9" t="e">
        <f>AH35+AG36</f>
        <v>#DIV/0!</v>
      </c>
      <c r="AJ36" s="31"/>
      <c r="AK36" s="16" t="s">
        <v>18</v>
      </c>
      <c r="AL36" s="14">
        <f>COUNTBLANK(Question6[Answer Choice 3])</f>
        <v>0</v>
      </c>
      <c r="AM36" s="9" t="e">
        <f>AL36/AL37</f>
        <v>#DIV/0!</v>
      </c>
      <c r="AN36" s="11" t="e">
        <f>AL36/AL37</f>
        <v>#DIV/0!</v>
      </c>
      <c r="AO36" s="9" t="e">
        <f>AO35+AN36</f>
        <v>#DIV/0!</v>
      </c>
      <c r="AQ36" s="31"/>
      <c r="AR36" s="16" t="s">
        <v>18</v>
      </c>
      <c r="AS36" s="14">
        <f>COUNTBLANK(Question7[Answer Choice 3])</f>
        <v>0</v>
      </c>
      <c r="AT36" s="9" t="e">
        <f>AS36/AS37</f>
        <v>#DIV/0!</v>
      </c>
      <c r="AU36" s="11" t="e">
        <f>AS36/AS37</f>
        <v>#DIV/0!</v>
      </c>
      <c r="AV36" s="9" t="e">
        <f>AV35+AU36</f>
        <v>#DIV/0!</v>
      </c>
      <c r="AX36" s="31"/>
      <c r="AY36" s="16" t="s">
        <v>18</v>
      </c>
      <c r="AZ36" s="14">
        <f>COUNTBLANK(Question8[Answer Choice 3])</f>
        <v>0</v>
      </c>
      <c r="BA36" s="9" t="e">
        <f>AZ36/AZ37</f>
        <v>#DIV/0!</v>
      </c>
      <c r="BB36" s="11" t="e">
        <f>AZ36/AZ37</f>
        <v>#DIV/0!</v>
      </c>
      <c r="BC36" s="9" t="e">
        <f>BC35+BB36</f>
        <v>#DIV/0!</v>
      </c>
      <c r="BE36" s="31"/>
      <c r="BF36" s="16" t="s">
        <v>18</v>
      </c>
      <c r="BG36" s="14">
        <f>COUNTBLANK(Question9[Answer Choice 3])</f>
        <v>0</v>
      </c>
      <c r="BH36" s="9" t="e">
        <f>BG36/BG37</f>
        <v>#DIV/0!</v>
      </c>
      <c r="BI36" s="11" t="e">
        <f>BG36/BG37</f>
        <v>#DIV/0!</v>
      </c>
      <c r="BJ36" s="9" t="e">
        <f>BJ35+BI36</f>
        <v>#DIV/0!</v>
      </c>
      <c r="BL36" s="31"/>
      <c r="BM36" s="16" t="s">
        <v>18</v>
      </c>
      <c r="BN36" s="14">
        <f>COUNTBLANK(Question10[Answer Choice 3])</f>
        <v>0</v>
      </c>
      <c r="BO36" s="9" t="e">
        <f>BN36/BN37</f>
        <v>#DIV/0!</v>
      </c>
      <c r="BP36" s="11" t="e">
        <f>BN36/BN37</f>
        <v>#DIV/0!</v>
      </c>
      <c r="BQ36" s="9" t="e">
        <f>BQ35+BP36</f>
        <v>#DIV/0!</v>
      </c>
    </row>
    <row r="37" spans="1:69" x14ac:dyDescent="0.2">
      <c r="A37" s="32"/>
      <c r="B37" s="15" t="s">
        <v>10</v>
      </c>
      <c r="C37" s="6">
        <f>SUM(C35:C36)</f>
        <v>0</v>
      </c>
      <c r="D37" s="9" t="e">
        <f>SUM(D35:D36)</f>
        <v>#DIV/0!</v>
      </c>
      <c r="E37" s="11" t="e">
        <f>SUM(E35:E36)</f>
        <v>#DIV/0!</v>
      </c>
      <c r="F37" s="4"/>
      <c r="H37" s="32"/>
      <c r="I37" s="15" t="s">
        <v>10</v>
      </c>
      <c r="J37" s="6">
        <f>SUM(J35:J36)</f>
        <v>0</v>
      </c>
      <c r="K37" s="9" t="e">
        <f>SUM(K35:K36)</f>
        <v>#DIV/0!</v>
      </c>
      <c r="L37" s="11" t="e">
        <f>SUM(L35:L36)</f>
        <v>#DIV/0!</v>
      </c>
      <c r="M37" s="4"/>
      <c r="O37" s="32"/>
      <c r="P37" s="15" t="s">
        <v>10</v>
      </c>
      <c r="Q37" s="6">
        <f>SUM(Q35:Q36)</f>
        <v>0</v>
      </c>
      <c r="R37" s="9" t="e">
        <f>SUM(R35:R36)</f>
        <v>#DIV/0!</v>
      </c>
      <c r="S37" s="11" t="e">
        <f>SUM(S35:S36)</f>
        <v>#DIV/0!</v>
      </c>
      <c r="T37" s="4"/>
      <c r="V37" s="32"/>
      <c r="W37" s="15" t="s">
        <v>10</v>
      </c>
      <c r="X37" s="6">
        <f>SUM(X35:X36)</f>
        <v>0</v>
      </c>
      <c r="Y37" s="9" t="e">
        <f>SUM(Y35:Y36)</f>
        <v>#DIV/0!</v>
      </c>
      <c r="Z37" s="11" t="e">
        <f>SUM(Z35:Z36)</f>
        <v>#DIV/0!</v>
      </c>
      <c r="AA37" s="4"/>
      <c r="AC37" s="32"/>
      <c r="AD37" s="15" t="s">
        <v>10</v>
      </c>
      <c r="AE37" s="6">
        <f>SUM(AE35:AE36)</f>
        <v>0</v>
      </c>
      <c r="AF37" s="9" t="e">
        <f>SUM(AF35:AF36)</f>
        <v>#DIV/0!</v>
      </c>
      <c r="AG37" s="11" t="e">
        <f>SUM(AG35:AG36)</f>
        <v>#DIV/0!</v>
      </c>
      <c r="AH37" s="4"/>
      <c r="AJ37" s="32"/>
      <c r="AK37" s="15" t="s">
        <v>10</v>
      </c>
      <c r="AL37" s="6">
        <f>SUM(AL35:AL36)</f>
        <v>0</v>
      </c>
      <c r="AM37" s="9" t="e">
        <f>SUM(AM35:AM36)</f>
        <v>#DIV/0!</v>
      </c>
      <c r="AN37" s="11" t="e">
        <f>SUM(AN35:AN36)</f>
        <v>#DIV/0!</v>
      </c>
      <c r="AO37" s="4"/>
      <c r="AQ37" s="32"/>
      <c r="AR37" s="15" t="s">
        <v>10</v>
      </c>
      <c r="AS37" s="6">
        <f>SUM(AS35:AS36)</f>
        <v>0</v>
      </c>
      <c r="AT37" s="9" t="e">
        <f>SUM(AT35:AT36)</f>
        <v>#DIV/0!</v>
      </c>
      <c r="AU37" s="11" t="e">
        <f>SUM(AU35:AU36)</f>
        <v>#DIV/0!</v>
      </c>
      <c r="AV37" s="4"/>
      <c r="AX37" s="32"/>
      <c r="AY37" s="15" t="s">
        <v>10</v>
      </c>
      <c r="AZ37" s="6">
        <f>SUM(AZ35:AZ36)</f>
        <v>0</v>
      </c>
      <c r="BA37" s="9" t="e">
        <f>SUM(BA35:BA36)</f>
        <v>#DIV/0!</v>
      </c>
      <c r="BB37" s="11" t="e">
        <f>SUM(BB35:BB36)</f>
        <v>#DIV/0!</v>
      </c>
      <c r="BC37" s="4"/>
      <c r="BE37" s="32"/>
      <c r="BF37" s="15" t="s">
        <v>10</v>
      </c>
      <c r="BG37" s="6">
        <f>SUM(BG35:BG36)</f>
        <v>0</v>
      </c>
      <c r="BH37" s="9" t="e">
        <f>SUM(BH35:BH36)</f>
        <v>#DIV/0!</v>
      </c>
      <c r="BI37" s="11" t="e">
        <f>SUM(BI35:BI36)</f>
        <v>#DIV/0!</v>
      </c>
      <c r="BJ37" s="4"/>
      <c r="BL37" s="32"/>
      <c r="BM37" s="15" t="s">
        <v>10</v>
      </c>
      <c r="BN37" s="6">
        <f>SUM(BN35:BN36)</f>
        <v>0</v>
      </c>
      <c r="BO37" s="9" t="e">
        <f>SUM(BO35:BO36)</f>
        <v>#DIV/0!</v>
      </c>
      <c r="BP37" s="11" t="e">
        <f>SUM(BP35:BP36)</f>
        <v>#DIV/0!</v>
      </c>
      <c r="BQ37" s="4"/>
    </row>
    <row r="40" spans="1:69" x14ac:dyDescent="0.2">
      <c r="A40" s="39" t="s">
        <v>33</v>
      </c>
      <c r="B40" s="53"/>
      <c r="C40" s="53"/>
      <c r="D40" s="53"/>
      <c r="E40" s="53"/>
      <c r="F40" s="54"/>
      <c r="H40" s="27" t="s">
        <v>33</v>
      </c>
      <c r="I40" s="57"/>
      <c r="J40" s="57"/>
      <c r="K40" s="57"/>
      <c r="L40" s="57"/>
      <c r="M40" s="58"/>
      <c r="O40" s="33" t="s">
        <v>33</v>
      </c>
      <c r="P40" s="63"/>
      <c r="Q40" s="63"/>
      <c r="R40" s="63"/>
      <c r="S40" s="63"/>
      <c r="T40" s="64"/>
      <c r="V40" s="40" t="s">
        <v>33</v>
      </c>
      <c r="W40" s="67"/>
      <c r="X40" s="67"/>
      <c r="Y40" s="67"/>
      <c r="Z40" s="67"/>
      <c r="AA40" s="68"/>
      <c r="AC40" s="42" t="s">
        <v>33</v>
      </c>
      <c r="AD40" s="73"/>
      <c r="AE40" s="73"/>
      <c r="AF40" s="73"/>
      <c r="AG40" s="73"/>
      <c r="AH40" s="74"/>
      <c r="AJ40" s="41" t="s">
        <v>33</v>
      </c>
      <c r="AK40" s="78"/>
      <c r="AL40" s="78"/>
      <c r="AM40" s="78"/>
      <c r="AN40" s="78"/>
      <c r="AO40" s="79"/>
      <c r="AQ40" s="39" t="s">
        <v>33</v>
      </c>
      <c r="AR40" s="53"/>
      <c r="AS40" s="53"/>
      <c r="AT40" s="53"/>
      <c r="AU40" s="53"/>
      <c r="AV40" s="54"/>
      <c r="AX40" s="27" t="s">
        <v>33</v>
      </c>
      <c r="AY40" s="57"/>
      <c r="AZ40" s="57"/>
      <c r="BA40" s="57"/>
      <c r="BB40" s="57"/>
      <c r="BC40" s="58"/>
      <c r="BE40" s="33" t="s">
        <v>33</v>
      </c>
      <c r="BF40" s="63"/>
      <c r="BG40" s="63"/>
      <c r="BH40" s="63"/>
      <c r="BI40" s="63"/>
      <c r="BJ40" s="64"/>
      <c r="BL40" s="40" t="s">
        <v>33</v>
      </c>
      <c r="BM40" s="67"/>
      <c r="BN40" s="67"/>
      <c r="BO40" s="67"/>
      <c r="BP40" s="67"/>
      <c r="BQ40" s="68"/>
    </row>
    <row r="41" spans="1:69" x14ac:dyDescent="0.2">
      <c r="A41" s="28"/>
      <c r="B41" s="29"/>
      <c r="C41" s="5" t="s">
        <v>5</v>
      </c>
      <c r="D41" s="5" t="s">
        <v>8</v>
      </c>
      <c r="E41" s="5" t="s">
        <v>6</v>
      </c>
      <c r="F41" s="5" t="s">
        <v>7</v>
      </c>
      <c r="H41" s="28"/>
      <c r="I41" s="29"/>
      <c r="J41" s="5" t="s">
        <v>5</v>
      </c>
      <c r="K41" s="5" t="s">
        <v>8</v>
      </c>
      <c r="L41" s="5" t="s">
        <v>6</v>
      </c>
      <c r="M41" s="5" t="s">
        <v>7</v>
      </c>
      <c r="O41" s="28"/>
      <c r="P41" s="29"/>
      <c r="Q41" s="5" t="s">
        <v>5</v>
      </c>
      <c r="R41" s="5" t="s">
        <v>8</v>
      </c>
      <c r="S41" s="5" t="s">
        <v>6</v>
      </c>
      <c r="T41" s="5" t="s">
        <v>7</v>
      </c>
      <c r="V41" s="28"/>
      <c r="W41" s="29"/>
      <c r="X41" s="5" t="s">
        <v>5</v>
      </c>
      <c r="Y41" s="5" t="s">
        <v>8</v>
      </c>
      <c r="Z41" s="5" t="s">
        <v>6</v>
      </c>
      <c r="AA41" s="5" t="s">
        <v>7</v>
      </c>
      <c r="AC41" s="28"/>
      <c r="AD41" s="29"/>
      <c r="AE41" s="5" t="s">
        <v>5</v>
      </c>
      <c r="AF41" s="5" t="s">
        <v>8</v>
      </c>
      <c r="AG41" s="5" t="s">
        <v>6</v>
      </c>
      <c r="AH41" s="5" t="s">
        <v>7</v>
      </c>
      <c r="AJ41" s="28"/>
      <c r="AK41" s="29"/>
      <c r="AL41" s="5" t="s">
        <v>5</v>
      </c>
      <c r="AM41" s="5" t="s">
        <v>8</v>
      </c>
      <c r="AN41" s="5" t="s">
        <v>6</v>
      </c>
      <c r="AO41" s="5" t="s">
        <v>7</v>
      </c>
      <c r="AQ41" s="28"/>
      <c r="AR41" s="29"/>
      <c r="AS41" s="5" t="s">
        <v>5</v>
      </c>
      <c r="AT41" s="5" t="s">
        <v>8</v>
      </c>
      <c r="AU41" s="5" t="s">
        <v>6</v>
      </c>
      <c r="AV41" s="5" t="s">
        <v>7</v>
      </c>
      <c r="AX41" s="28"/>
      <c r="AY41" s="29"/>
      <c r="AZ41" s="5" t="s">
        <v>5</v>
      </c>
      <c r="BA41" s="5" t="s">
        <v>8</v>
      </c>
      <c r="BB41" s="5" t="s">
        <v>6</v>
      </c>
      <c r="BC41" s="5" t="s">
        <v>7</v>
      </c>
      <c r="BE41" s="28"/>
      <c r="BF41" s="29"/>
      <c r="BG41" s="5" t="s">
        <v>5</v>
      </c>
      <c r="BH41" s="5" t="s">
        <v>8</v>
      </c>
      <c r="BI41" s="5" t="s">
        <v>6</v>
      </c>
      <c r="BJ41" s="5" t="s">
        <v>7</v>
      </c>
      <c r="BL41" s="28"/>
      <c r="BM41" s="29"/>
      <c r="BN41" s="5" t="s">
        <v>5</v>
      </c>
      <c r="BO41" s="5" t="s">
        <v>8</v>
      </c>
      <c r="BP41" s="5" t="s">
        <v>6</v>
      </c>
      <c r="BQ41" s="5" t="s">
        <v>7</v>
      </c>
    </row>
    <row r="42" spans="1:69" x14ac:dyDescent="0.2">
      <c r="A42" s="30" t="s">
        <v>9</v>
      </c>
      <c r="B42" s="16" t="s">
        <v>28</v>
      </c>
      <c r="C42" s="14">
        <f>COUNTIF(Question1[Answer Choice 4], 1)</f>
        <v>0</v>
      </c>
      <c r="D42" s="9" t="e">
        <f>C42/C44</f>
        <v>#DIV/0!</v>
      </c>
      <c r="E42" s="11" t="e">
        <f>C42/C44</f>
        <v>#DIV/0!</v>
      </c>
      <c r="F42" s="9" t="e">
        <f>E42</f>
        <v>#DIV/0!</v>
      </c>
      <c r="H42" s="30" t="s">
        <v>9</v>
      </c>
      <c r="I42" s="16" t="s">
        <v>28</v>
      </c>
      <c r="J42" s="14">
        <f>COUNTIF(Question2[Answer Choice 4], 1)</f>
        <v>0</v>
      </c>
      <c r="K42" s="9" t="e">
        <f>J42/J44</f>
        <v>#DIV/0!</v>
      </c>
      <c r="L42" s="11" t="e">
        <f>J42/J44</f>
        <v>#DIV/0!</v>
      </c>
      <c r="M42" s="9" t="e">
        <f>L42</f>
        <v>#DIV/0!</v>
      </c>
      <c r="O42" s="30" t="s">
        <v>9</v>
      </c>
      <c r="P42" s="16" t="s">
        <v>28</v>
      </c>
      <c r="Q42" s="14">
        <f>COUNTIF(Question3[Answer Choice 4], 1)</f>
        <v>0</v>
      </c>
      <c r="R42" s="9" t="e">
        <f>Q42/Q44</f>
        <v>#DIV/0!</v>
      </c>
      <c r="S42" s="11" t="e">
        <f>Q42/Q44</f>
        <v>#DIV/0!</v>
      </c>
      <c r="T42" s="9" t="e">
        <f>S42</f>
        <v>#DIV/0!</v>
      </c>
      <c r="V42" s="30" t="s">
        <v>9</v>
      </c>
      <c r="W42" s="16" t="s">
        <v>28</v>
      </c>
      <c r="X42" s="14">
        <f>COUNTIF(Question4[Answer Choice 4], 1)</f>
        <v>0</v>
      </c>
      <c r="Y42" s="9" t="e">
        <f>X42/X44</f>
        <v>#DIV/0!</v>
      </c>
      <c r="Z42" s="11" t="e">
        <f>X42/X44</f>
        <v>#DIV/0!</v>
      </c>
      <c r="AA42" s="9" t="e">
        <f>Z42</f>
        <v>#DIV/0!</v>
      </c>
      <c r="AC42" s="30" t="s">
        <v>9</v>
      </c>
      <c r="AD42" s="16" t="s">
        <v>28</v>
      </c>
      <c r="AE42" s="14">
        <f>COUNTIF(Question5[Answer Choice 4], 1)</f>
        <v>0</v>
      </c>
      <c r="AF42" s="9" t="e">
        <f>AE42/AE44</f>
        <v>#DIV/0!</v>
      </c>
      <c r="AG42" s="11" t="e">
        <f>AE42/AE44</f>
        <v>#DIV/0!</v>
      </c>
      <c r="AH42" s="9" t="e">
        <f>AG42</f>
        <v>#DIV/0!</v>
      </c>
      <c r="AJ42" s="30" t="s">
        <v>9</v>
      </c>
      <c r="AK42" s="16" t="s">
        <v>28</v>
      </c>
      <c r="AL42" s="14">
        <f>COUNTIF(Question6[Answer Choice 4], 1)</f>
        <v>0</v>
      </c>
      <c r="AM42" s="9" t="e">
        <f>AL42/AL44</f>
        <v>#DIV/0!</v>
      </c>
      <c r="AN42" s="11" t="e">
        <f>AL42/AL44</f>
        <v>#DIV/0!</v>
      </c>
      <c r="AO42" s="9" t="e">
        <f>AN42</f>
        <v>#DIV/0!</v>
      </c>
      <c r="AQ42" s="30" t="s">
        <v>9</v>
      </c>
      <c r="AR42" s="16" t="s">
        <v>28</v>
      </c>
      <c r="AS42" s="14">
        <f>COUNTIF(Question7[Answer Choice 4], 1)</f>
        <v>0</v>
      </c>
      <c r="AT42" s="9" t="e">
        <f>AS42/AS44</f>
        <v>#DIV/0!</v>
      </c>
      <c r="AU42" s="11" t="e">
        <f>AS42/AS44</f>
        <v>#DIV/0!</v>
      </c>
      <c r="AV42" s="9" t="e">
        <f>AU42</f>
        <v>#DIV/0!</v>
      </c>
      <c r="AX42" s="30" t="s">
        <v>9</v>
      </c>
      <c r="AY42" s="16" t="s">
        <v>28</v>
      </c>
      <c r="AZ42" s="14">
        <f>COUNTIF(Question8[Answer Choice 4], 1)</f>
        <v>0</v>
      </c>
      <c r="BA42" s="9" t="e">
        <f>AZ42/AZ44</f>
        <v>#DIV/0!</v>
      </c>
      <c r="BB42" s="11" t="e">
        <f>AZ42/AZ44</f>
        <v>#DIV/0!</v>
      </c>
      <c r="BC42" s="9" t="e">
        <f>BB42</f>
        <v>#DIV/0!</v>
      </c>
      <c r="BE42" s="30" t="s">
        <v>9</v>
      </c>
      <c r="BF42" s="16" t="s">
        <v>28</v>
      </c>
      <c r="BG42" s="14">
        <f>COUNTIF(Question9[Answer Choice 4], 1)</f>
        <v>0</v>
      </c>
      <c r="BH42" s="9" t="e">
        <f>BG42/BG44</f>
        <v>#DIV/0!</v>
      </c>
      <c r="BI42" s="11" t="e">
        <f>BG42/BG44</f>
        <v>#DIV/0!</v>
      </c>
      <c r="BJ42" s="9" t="e">
        <f>BI42</f>
        <v>#DIV/0!</v>
      </c>
      <c r="BL42" s="30" t="s">
        <v>9</v>
      </c>
      <c r="BM42" s="16" t="s">
        <v>28</v>
      </c>
      <c r="BN42" s="14">
        <f>COUNTIF(Question10[Answer Choice 4], 1)</f>
        <v>0</v>
      </c>
      <c r="BO42" s="9" t="e">
        <f>BN42/BN44</f>
        <v>#DIV/0!</v>
      </c>
      <c r="BP42" s="11" t="e">
        <f>BN42/BN44</f>
        <v>#DIV/0!</v>
      </c>
      <c r="BQ42" s="9" t="e">
        <f>BP42</f>
        <v>#DIV/0!</v>
      </c>
    </row>
    <row r="43" spans="1:69" x14ac:dyDescent="0.2">
      <c r="A43" s="31"/>
      <c r="B43" s="16" t="s">
        <v>18</v>
      </c>
      <c r="C43" s="14">
        <f>COUNTBLANK(Question1[Answer Choice 4])</f>
        <v>0</v>
      </c>
      <c r="D43" s="9" t="e">
        <f>C43/C44</f>
        <v>#DIV/0!</v>
      </c>
      <c r="E43" s="11" t="e">
        <f>C43/C44</f>
        <v>#DIV/0!</v>
      </c>
      <c r="F43" s="9" t="e">
        <f>F42+E43</f>
        <v>#DIV/0!</v>
      </c>
      <c r="H43" s="31"/>
      <c r="I43" s="16" t="s">
        <v>18</v>
      </c>
      <c r="J43" s="14">
        <f>COUNTBLANK(Question2[Answer Choice 4])</f>
        <v>0</v>
      </c>
      <c r="K43" s="9" t="e">
        <f>J43/J44</f>
        <v>#DIV/0!</v>
      </c>
      <c r="L43" s="11" t="e">
        <f>J43/J44</f>
        <v>#DIV/0!</v>
      </c>
      <c r="M43" s="9" t="e">
        <f>M42+L43</f>
        <v>#DIV/0!</v>
      </c>
      <c r="O43" s="31"/>
      <c r="P43" s="16" t="s">
        <v>18</v>
      </c>
      <c r="Q43" s="14">
        <f>COUNTBLANK(Question3[Answer Choice 4])</f>
        <v>0</v>
      </c>
      <c r="R43" s="9" t="e">
        <f>Q43/Q44</f>
        <v>#DIV/0!</v>
      </c>
      <c r="S43" s="11" t="e">
        <f>Q43/Q44</f>
        <v>#DIV/0!</v>
      </c>
      <c r="T43" s="9" t="e">
        <f>T42+S43</f>
        <v>#DIV/0!</v>
      </c>
      <c r="V43" s="31"/>
      <c r="W43" s="16" t="s">
        <v>18</v>
      </c>
      <c r="X43" s="14">
        <f>COUNTBLANK(Question4[Answer Choice 4])</f>
        <v>0</v>
      </c>
      <c r="Y43" s="9" t="e">
        <f>X43/X44</f>
        <v>#DIV/0!</v>
      </c>
      <c r="Z43" s="11" t="e">
        <f>X43/X44</f>
        <v>#DIV/0!</v>
      </c>
      <c r="AA43" s="9" t="e">
        <f>AA42+Z43</f>
        <v>#DIV/0!</v>
      </c>
      <c r="AC43" s="31"/>
      <c r="AD43" s="16" t="s">
        <v>18</v>
      </c>
      <c r="AE43" s="14">
        <f>COUNTBLANK(Question5[Answer Choice 4])</f>
        <v>0</v>
      </c>
      <c r="AF43" s="9" t="e">
        <f>AE43/AE44</f>
        <v>#DIV/0!</v>
      </c>
      <c r="AG43" s="11" t="e">
        <f>AE43/AE44</f>
        <v>#DIV/0!</v>
      </c>
      <c r="AH43" s="9" t="e">
        <f>AH42+AG43</f>
        <v>#DIV/0!</v>
      </c>
      <c r="AJ43" s="31"/>
      <c r="AK43" s="16" t="s">
        <v>18</v>
      </c>
      <c r="AL43" s="14">
        <f>COUNTBLANK(Question6[Answer Choice 4])</f>
        <v>0</v>
      </c>
      <c r="AM43" s="9" t="e">
        <f>AL43/AL44</f>
        <v>#DIV/0!</v>
      </c>
      <c r="AN43" s="11" t="e">
        <f>AL43/AL44</f>
        <v>#DIV/0!</v>
      </c>
      <c r="AO43" s="9" t="e">
        <f>AO42+AN43</f>
        <v>#DIV/0!</v>
      </c>
      <c r="AQ43" s="31"/>
      <c r="AR43" s="16" t="s">
        <v>18</v>
      </c>
      <c r="AS43" s="14">
        <f>COUNTBLANK(Question7[Answer Choice 4])</f>
        <v>0</v>
      </c>
      <c r="AT43" s="9" t="e">
        <f>AS43/AS44</f>
        <v>#DIV/0!</v>
      </c>
      <c r="AU43" s="11" t="e">
        <f>AS43/AS44</f>
        <v>#DIV/0!</v>
      </c>
      <c r="AV43" s="9" t="e">
        <f>AV42+AU43</f>
        <v>#DIV/0!</v>
      </c>
      <c r="AX43" s="31"/>
      <c r="AY43" s="16" t="s">
        <v>18</v>
      </c>
      <c r="AZ43" s="14">
        <f>COUNTBLANK(Question8[Answer Choice 4])</f>
        <v>0</v>
      </c>
      <c r="BA43" s="9" t="e">
        <f>AZ43/AZ44</f>
        <v>#DIV/0!</v>
      </c>
      <c r="BB43" s="11" t="e">
        <f>AZ43/AZ44</f>
        <v>#DIV/0!</v>
      </c>
      <c r="BC43" s="9" t="e">
        <f>BC42+BB43</f>
        <v>#DIV/0!</v>
      </c>
      <c r="BE43" s="31"/>
      <c r="BF43" s="16" t="s">
        <v>18</v>
      </c>
      <c r="BG43" s="14">
        <f>COUNTBLANK(Question9[Answer Choice 4])</f>
        <v>0</v>
      </c>
      <c r="BH43" s="9" t="e">
        <f>BG43/BG44</f>
        <v>#DIV/0!</v>
      </c>
      <c r="BI43" s="11" t="e">
        <f>BG43/BG44</f>
        <v>#DIV/0!</v>
      </c>
      <c r="BJ43" s="9" t="e">
        <f>BJ42+BI43</f>
        <v>#DIV/0!</v>
      </c>
      <c r="BL43" s="31"/>
      <c r="BM43" s="16" t="s">
        <v>18</v>
      </c>
      <c r="BN43" s="14">
        <f>COUNTBLANK(Question10[Answer Choice 4])</f>
        <v>0</v>
      </c>
      <c r="BO43" s="9" t="e">
        <f>BN43/BN44</f>
        <v>#DIV/0!</v>
      </c>
      <c r="BP43" s="11" t="e">
        <f>BN43/BN44</f>
        <v>#DIV/0!</v>
      </c>
      <c r="BQ43" s="9" t="e">
        <f>BQ42+BP43</f>
        <v>#DIV/0!</v>
      </c>
    </row>
    <row r="44" spans="1:69" x14ac:dyDescent="0.2">
      <c r="A44" s="32"/>
      <c r="B44" s="15" t="s">
        <v>10</v>
      </c>
      <c r="C44" s="6">
        <f>SUM(C42:C43)</f>
        <v>0</v>
      </c>
      <c r="D44" s="9" t="e">
        <f>SUM(D42:D43)</f>
        <v>#DIV/0!</v>
      </c>
      <c r="E44" s="11" t="e">
        <f>SUM(E42:E43)</f>
        <v>#DIV/0!</v>
      </c>
      <c r="F44" s="4"/>
      <c r="H44" s="32"/>
      <c r="I44" s="15" t="s">
        <v>10</v>
      </c>
      <c r="J44" s="6">
        <f>SUM(J42:J43)</f>
        <v>0</v>
      </c>
      <c r="K44" s="9" t="e">
        <f>SUM(K42:K43)</f>
        <v>#DIV/0!</v>
      </c>
      <c r="L44" s="11" t="e">
        <f>SUM(L42:L43)</f>
        <v>#DIV/0!</v>
      </c>
      <c r="M44" s="4"/>
      <c r="O44" s="32"/>
      <c r="P44" s="15" t="s">
        <v>10</v>
      </c>
      <c r="Q44" s="6">
        <f>SUM(Q42:Q43)</f>
        <v>0</v>
      </c>
      <c r="R44" s="9" t="e">
        <f>SUM(R42:R43)</f>
        <v>#DIV/0!</v>
      </c>
      <c r="S44" s="11" t="e">
        <f>SUM(S42:S43)</f>
        <v>#DIV/0!</v>
      </c>
      <c r="T44" s="4"/>
      <c r="V44" s="32"/>
      <c r="W44" s="15" t="s">
        <v>10</v>
      </c>
      <c r="X44" s="6">
        <f>SUM(X42:X43)</f>
        <v>0</v>
      </c>
      <c r="Y44" s="9" t="e">
        <f>SUM(Y42:Y43)</f>
        <v>#DIV/0!</v>
      </c>
      <c r="Z44" s="11" t="e">
        <f>SUM(Z42:Z43)</f>
        <v>#DIV/0!</v>
      </c>
      <c r="AA44" s="4"/>
      <c r="AC44" s="32"/>
      <c r="AD44" s="15" t="s">
        <v>10</v>
      </c>
      <c r="AE44" s="6">
        <f>SUM(AE42:AE43)</f>
        <v>0</v>
      </c>
      <c r="AF44" s="9" t="e">
        <f>SUM(AF42:AF43)</f>
        <v>#DIV/0!</v>
      </c>
      <c r="AG44" s="11" t="e">
        <f>SUM(AG42:AG43)</f>
        <v>#DIV/0!</v>
      </c>
      <c r="AH44" s="4"/>
      <c r="AJ44" s="32"/>
      <c r="AK44" s="15" t="s">
        <v>10</v>
      </c>
      <c r="AL44" s="6">
        <f>SUM(AL42:AL43)</f>
        <v>0</v>
      </c>
      <c r="AM44" s="9" t="e">
        <f>SUM(AM42:AM43)</f>
        <v>#DIV/0!</v>
      </c>
      <c r="AN44" s="11" t="e">
        <f>SUM(AN42:AN43)</f>
        <v>#DIV/0!</v>
      </c>
      <c r="AO44" s="4"/>
      <c r="AQ44" s="32"/>
      <c r="AR44" s="15" t="s">
        <v>10</v>
      </c>
      <c r="AS44" s="6">
        <f>SUM(AS42:AS43)</f>
        <v>0</v>
      </c>
      <c r="AT44" s="9" t="e">
        <f>SUM(AT42:AT43)</f>
        <v>#DIV/0!</v>
      </c>
      <c r="AU44" s="11" t="e">
        <f>SUM(AU42:AU43)</f>
        <v>#DIV/0!</v>
      </c>
      <c r="AV44" s="4"/>
      <c r="AX44" s="32"/>
      <c r="AY44" s="15" t="s">
        <v>10</v>
      </c>
      <c r="AZ44" s="6">
        <f>SUM(AZ42:AZ43)</f>
        <v>0</v>
      </c>
      <c r="BA44" s="9" t="e">
        <f>SUM(BA42:BA43)</f>
        <v>#DIV/0!</v>
      </c>
      <c r="BB44" s="11" t="e">
        <f>SUM(BB42:BB43)</f>
        <v>#DIV/0!</v>
      </c>
      <c r="BC44" s="4"/>
      <c r="BE44" s="32"/>
      <c r="BF44" s="15" t="s">
        <v>10</v>
      </c>
      <c r="BG44" s="6">
        <f>SUM(BG42:BG43)</f>
        <v>0</v>
      </c>
      <c r="BH44" s="9" t="e">
        <f>SUM(BH42:BH43)</f>
        <v>#DIV/0!</v>
      </c>
      <c r="BI44" s="11" t="e">
        <f>SUM(BI42:BI43)</f>
        <v>#DIV/0!</v>
      </c>
      <c r="BJ44" s="4"/>
      <c r="BL44" s="32"/>
      <c r="BM44" s="15" t="s">
        <v>10</v>
      </c>
      <c r="BN44" s="6">
        <f>SUM(BN42:BN43)</f>
        <v>0</v>
      </c>
      <c r="BO44" s="9" t="e">
        <f>SUM(BO42:BO43)</f>
        <v>#DIV/0!</v>
      </c>
      <c r="BP44" s="11" t="e">
        <f>SUM(BP42:BP43)</f>
        <v>#DIV/0!</v>
      </c>
      <c r="BQ44" s="4"/>
    </row>
    <row r="47" spans="1:69" x14ac:dyDescent="0.2">
      <c r="A47" s="39" t="s">
        <v>34</v>
      </c>
      <c r="B47" s="53"/>
      <c r="C47" s="53"/>
      <c r="D47" s="53"/>
      <c r="E47" s="53"/>
      <c r="F47" s="54"/>
      <c r="H47" s="27" t="s">
        <v>34</v>
      </c>
      <c r="I47" s="57"/>
      <c r="J47" s="57"/>
      <c r="K47" s="57"/>
      <c r="L47" s="57"/>
      <c r="M47" s="58"/>
      <c r="O47" s="33" t="s">
        <v>34</v>
      </c>
      <c r="P47" s="63"/>
      <c r="Q47" s="63"/>
      <c r="R47" s="63"/>
      <c r="S47" s="63"/>
      <c r="T47" s="64"/>
      <c r="V47" s="40" t="s">
        <v>34</v>
      </c>
      <c r="W47" s="67"/>
      <c r="X47" s="67"/>
      <c r="Y47" s="67"/>
      <c r="Z47" s="67"/>
      <c r="AA47" s="68"/>
      <c r="AC47" s="42" t="s">
        <v>34</v>
      </c>
      <c r="AD47" s="73"/>
      <c r="AE47" s="73"/>
      <c r="AF47" s="73"/>
      <c r="AG47" s="73"/>
      <c r="AH47" s="74"/>
      <c r="AJ47" s="41" t="s">
        <v>34</v>
      </c>
      <c r="AK47" s="78"/>
      <c r="AL47" s="78"/>
      <c r="AM47" s="78"/>
      <c r="AN47" s="78"/>
      <c r="AO47" s="79"/>
      <c r="AQ47" s="39" t="s">
        <v>34</v>
      </c>
      <c r="AR47" s="53"/>
      <c r="AS47" s="53"/>
      <c r="AT47" s="53"/>
      <c r="AU47" s="53"/>
      <c r="AV47" s="54"/>
      <c r="AX47" s="27" t="s">
        <v>34</v>
      </c>
      <c r="AY47" s="57"/>
      <c r="AZ47" s="57"/>
      <c r="BA47" s="57"/>
      <c r="BB47" s="57"/>
      <c r="BC47" s="58"/>
      <c r="BE47" s="33" t="s">
        <v>34</v>
      </c>
      <c r="BF47" s="63"/>
      <c r="BG47" s="63"/>
      <c r="BH47" s="63"/>
      <c r="BI47" s="63"/>
      <c r="BJ47" s="64"/>
      <c r="BL47" s="40" t="s">
        <v>34</v>
      </c>
      <c r="BM47" s="67"/>
      <c r="BN47" s="67"/>
      <c r="BO47" s="67"/>
      <c r="BP47" s="67"/>
      <c r="BQ47" s="68"/>
    </row>
    <row r="48" spans="1:69" x14ac:dyDescent="0.2">
      <c r="A48" s="28"/>
      <c r="B48" s="29"/>
      <c r="C48" s="5" t="s">
        <v>5</v>
      </c>
      <c r="D48" s="5" t="s">
        <v>8</v>
      </c>
      <c r="E48" s="5" t="s">
        <v>6</v>
      </c>
      <c r="F48" s="5" t="s">
        <v>7</v>
      </c>
      <c r="H48" s="28"/>
      <c r="I48" s="29"/>
      <c r="J48" s="5" t="s">
        <v>5</v>
      </c>
      <c r="K48" s="5" t="s">
        <v>8</v>
      </c>
      <c r="L48" s="5" t="s">
        <v>6</v>
      </c>
      <c r="M48" s="5" t="s">
        <v>7</v>
      </c>
      <c r="O48" s="28"/>
      <c r="P48" s="29"/>
      <c r="Q48" s="5" t="s">
        <v>5</v>
      </c>
      <c r="R48" s="5" t="s">
        <v>8</v>
      </c>
      <c r="S48" s="5" t="s">
        <v>6</v>
      </c>
      <c r="T48" s="5" t="s">
        <v>7</v>
      </c>
      <c r="V48" s="28"/>
      <c r="W48" s="29"/>
      <c r="X48" s="5" t="s">
        <v>5</v>
      </c>
      <c r="Y48" s="5" t="s">
        <v>8</v>
      </c>
      <c r="Z48" s="5" t="s">
        <v>6</v>
      </c>
      <c r="AA48" s="5" t="s">
        <v>7</v>
      </c>
      <c r="AC48" s="28"/>
      <c r="AD48" s="29"/>
      <c r="AE48" s="5" t="s">
        <v>5</v>
      </c>
      <c r="AF48" s="5" t="s">
        <v>8</v>
      </c>
      <c r="AG48" s="5" t="s">
        <v>6</v>
      </c>
      <c r="AH48" s="5" t="s">
        <v>7</v>
      </c>
      <c r="AJ48" s="28"/>
      <c r="AK48" s="29"/>
      <c r="AL48" s="5" t="s">
        <v>5</v>
      </c>
      <c r="AM48" s="5" t="s">
        <v>8</v>
      </c>
      <c r="AN48" s="5" t="s">
        <v>6</v>
      </c>
      <c r="AO48" s="5" t="s">
        <v>7</v>
      </c>
      <c r="AQ48" s="28"/>
      <c r="AR48" s="29"/>
      <c r="AS48" s="5" t="s">
        <v>5</v>
      </c>
      <c r="AT48" s="5" t="s">
        <v>8</v>
      </c>
      <c r="AU48" s="5" t="s">
        <v>6</v>
      </c>
      <c r="AV48" s="5" t="s">
        <v>7</v>
      </c>
      <c r="AX48" s="28"/>
      <c r="AY48" s="29"/>
      <c r="AZ48" s="5" t="s">
        <v>5</v>
      </c>
      <c r="BA48" s="5" t="s">
        <v>8</v>
      </c>
      <c r="BB48" s="5" t="s">
        <v>6</v>
      </c>
      <c r="BC48" s="5" t="s">
        <v>7</v>
      </c>
      <c r="BE48" s="28"/>
      <c r="BF48" s="29"/>
      <c r="BG48" s="5" t="s">
        <v>5</v>
      </c>
      <c r="BH48" s="5" t="s">
        <v>8</v>
      </c>
      <c r="BI48" s="5" t="s">
        <v>6</v>
      </c>
      <c r="BJ48" s="5" t="s">
        <v>7</v>
      </c>
      <c r="BL48" s="28"/>
      <c r="BM48" s="29"/>
      <c r="BN48" s="5" t="s">
        <v>5</v>
      </c>
      <c r="BO48" s="5" t="s">
        <v>8</v>
      </c>
      <c r="BP48" s="5" t="s">
        <v>6</v>
      </c>
      <c r="BQ48" s="5" t="s">
        <v>7</v>
      </c>
    </row>
    <row r="49" spans="1:69" x14ac:dyDescent="0.2">
      <c r="A49" s="30" t="s">
        <v>9</v>
      </c>
      <c r="B49" s="16" t="s">
        <v>28</v>
      </c>
      <c r="C49" s="14">
        <f>COUNTIF(Question1[Answer Choice 5], 1)</f>
        <v>0</v>
      </c>
      <c r="D49" s="9" t="e">
        <f>C49/C51</f>
        <v>#DIV/0!</v>
      </c>
      <c r="E49" s="11" t="e">
        <f>C49/C51</f>
        <v>#DIV/0!</v>
      </c>
      <c r="F49" s="9" t="e">
        <f>E49</f>
        <v>#DIV/0!</v>
      </c>
      <c r="H49" s="30" t="s">
        <v>9</v>
      </c>
      <c r="I49" s="16" t="s">
        <v>28</v>
      </c>
      <c r="J49" s="14">
        <f>COUNTIF(Question2[Answer Choice 5], 1)</f>
        <v>0</v>
      </c>
      <c r="K49" s="9" t="e">
        <f>J49/J51</f>
        <v>#DIV/0!</v>
      </c>
      <c r="L49" s="11" t="e">
        <f>J49/J51</f>
        <v>#DIV/0!</v>
      </c>
      <c r="M49" s="9" t="e">
        <f>L49</f>
        <v>#DIV/0!</v>
      </c>
      <c r="O49" s="30" t="s">
        <v>9</v>
      </c>
      <c r="P49" s="16" t="s">
        <v>28</v>
      </c>
      <c r="Q49" s="14">
        <f>COUNTIF(Question3[Answer Choice 5], 1)</f>
        <v>0</v>
      </c>
      <c r="R49" s="9" t="e">
        <f>Q49/Q51</f>
        <v>#DIV/0!</v>
      </c>
      <c r="S49" s="11" t="e">
        <f>Q49/Q51</f>
        <v>#DIV/0!</v>
      </c>
      <c r="T49" s="9" t="e">
        <f>S49</f>
        <v>#DIV/0!</v>
      </c>
      <c r="V49" s="30" t="s">
        <v>9</v>
      </c>
      <c r="W49" s="16" t="s">
        <v>28</v>
      </c>
      <c r="X49" s="14">
        <f>COUNTIF(Question4[Answer Choice 5], 1)</f>
        <v>0</v>
      </c>
      <c r="Y49" s="9" t="e">
        <f>X49/X51</f>
        <v>#DIV/0!</v>
      </c>
      <c r="Z49" s="11" t="e">
        <f>X49/X51</f>
        <v>#DIV/0!</v>
      </c>
      <c r="AA49" s="9" t="e">
        <f>Z49</f>
        <v>#DIV/0!</v>
      </c>
      <c r="AC49" s="30" t="s">
        <v>9</v>
      </c>
      <c r="AD49" s="16" t="s">
        <v>28</v>
      </c>
      <c r="AE49" s="14">
        <f>COUNTIF(Question5[Answer Choice 5], 1)</f>
        <v>0</v>
      </c>
      <c r="AF49" s="9" t="e">
        <f>AE49/AE51</f>
        <v>#DIV/0!</v>
      </c>
      <c r="AG49" s="11" t="e">
        <f>AE49/AE51</f>
        <v>#DIV/0!</v>
      </c>
      <c r="AH49" s="9" t="e">
        <f>AG49</f>
        <v>#DIV/0!</v>
      </c>
      <c r="AJ49" s="30" t="s">
        <v>9</v>
      </c>
      <c r="AK49" s="16" t="s">
        <v>28</v>
      </c>
      <c r="AL49" s="14">
        <f>COUNTIF(Question6[Answer Choice 5], 1)</f>
        <v>0</v>
      </c>
      <c r="AM49" s="9" t="e">
        <f>AL49/AL51</f>
        <v>#DIV/0!</v>
      </c>
      <c r="AN49" s="11" t="e">
        <f>AL49/AL51</f>
        <v>#DIV/0!</v>
      </c>
      <c r="AO49" s="9" t="e">
        <f>AN49</f>
        <v>#DIV/0!</v>
      </c>
      <c r="AQ49" s="30" t="s">
        <v>9</v>
      </c>
      <c r="AR49" s="16" t="s">
        <v>28</v>
      </c>
      <c r="AS49" s="14">
        <f>COUNTIF(Question7[Answer Choice 5], 1)</f>
        <v>0</v>
      </c>
      <c r="AT49" s="9" t="e">
        <f>AS49/AS51</f>
        <v>#DIV/0!</v>
      </c>
      <c r="AU49" s="11" t="e">
        <f>AS49/AS51</f>
        <v>#DIV/0!</v>
      </c>
      <c r="AV49" s="9" t="e">
        <f>AU49</f>
        <v>#DIV/0!</v>
      </c>
      <c r="AX49" s="30" t="s">
        <v>9</v>
      </c>
      <c r="AY49" s="16" t="s">
        <v>28</v>
      </c>
      <c r="AZ49" s="14">
        <f>COUNTIF(Question8[Answer Choice 5], 1)</f>
        <v>0</v>
      </c>
      <c r="BA49" s="9" t="e">
        <f>AZ49/AZ51</f>
        <v>#DIV/0!</v>
      </c>
      <c r="BB49" s="11" t="e">
        <f>AZ49/AZ51</f>
        <v>#DIV/0!</v>
      </c>
      <c r="BC49" s="9" t="e">
        <f>BB49</f>
        <v>#DIV/0!</v>
      </c>
      <c r="BE49" s="30" t="s">
        <v>9</v>
      </c>
      <c r="BF49" s="16" t="s">
        <v>28</v>
      </c>
      <c r="BG49" s="14">
        <f>COUNTIF(Question9[Answer Choice 5], 1)</f>
        <v>0</v>
      </c>
      <c r="BH49" s="9" t="e">
        <f>BG49/BG51</f>
        <v>#DIV/0!</v>
      </c>
      <c r="BI49" s="11" t="e">
        <f>BG49/BG51</f>
        <v>#DIV/0!</v>
      </c>
      <c r="BJ49" s="9" t="e">
        <f>BI49</f>
        <v>#DIV/0!</v>
      </c>
      <c r="BL49" s="30" t="s">
        <v>9</v>
      </c>
      <c r="BM49" s="16" t="s">
        <v>28</v>
      </c>
      <c r="BN49" s="14">
        <f>COUNTIF(Question10[Answer Choice 5], 1)</f>
        <v>0</v>
      </c>
      <c r="BO49" s="9" t="e">
        <f>BN49/BN51</f>
        <v>#DIV/0!</v>
      </c>
      <c r="BP49" s="11" t="e">
        <f>BN49/BN51</f>
        <v>#DIV/0!</v>
      </c>
      <c r="BQ49" s="9" t="e">
        <f>BP49</f>
        <v>#DIV/0!</v>
      </c>
    </row>
    <row r="50" spans="1:69" x14ac:dyDescent="0.2">
      <c r="A50" s="31"/>
      <c r="B50" s="16" t="s">
        <v>18</v>
      </c>
      <c r="C50" s="14">
        <f>COUNTBLANK(Question1[Answer Choice 5])</f>
        <v>0</v>
      </c>
      <c r="D50" s="9" t="e">
        <f>C50/C51</f>
        <v>#DIV/0!</v>
      </c>
      <c r="E50" s="11" t="e">
        <f>C50/C51</f>
        <v>#DIV/0!</v>
      </c>
      <c r="F50" s="9" t="e">
        <f>F49+E50</f>
        <v>#DIV/0!</v>
      </c>
      <c r="H50" s="31"/>
      <c r="I50" s="16" t="s">
        <v>18</v>
      </c>
      <c r="J50" s="14">
        <f>COUNTBLANK(Question2[Answer Choice 5])</f>
        <v>0</v>
      </c>
      <c r="K50" s="9" t="e">
        <f>J50/J51</f>
        <v>#DIV/0!</v>
      </c>
      <c r="L50" s="11" t="e">
        <f>J50/J51</f>
        <v>#DIV/0!</v>
      </c>
      <c r="M50" s="9" t="e">
        <f>M49+L50</f>
        <v>#DIV/0!</v>
      </c>
      <c r="O50" s="31"/>
      <c r="P50" s="16" t="s">
        <v>18</v>
      </c>
      <c r="Q50" s="14">
        <f>COUNTBLANK(Question3[Answer Choice 5])</f>
        <v>0</v>
      </c>
      <c r="R50" s="9" t="e">
        <f>Q50/Q51</f>
        <v>#DIV/0!</v>
      </c>
      <c r="S50" s="11" t="e">
        <f>Q50/Q51</f>
        <v>#DIV/0!</v>
      </c>
      <c r="T50" s="9" t="e">
        <f>T49+S50</f>
        <v>#DIV/0!</v>
      </c>
      <c r="V50" s="31"/>
      <c r="W50" s="16" t="s">
        <v>18</v>
      </c>
      <c r="X50" s="14">
        <f>COUNTBLANK(Question4[Answer Choice 5])</f>
        <v>0</v>
      </c>
      <c r="Y50" s="9" t="e">
        <f>X50/X51</f>
        <v>#DIV/0!</v>
      </c>
      <c r="Z50" s="11" t="e">
        <f>X50/X51</f>
        <v>#DIV/0!</v>
      </c>
      <c r="AA50" s="9" t="e">
        <f>AA49+Z50</f>
        <v>#DIV/0!</v>
      </c>
      <c r="AC50" s="31"/>
      <c r="AD50" s="16" t="s">
        <v>18</v>
      </c>
      <c r="AE50" s="14">
        <f>COUNTBLANK(Question5[Answer Choice 5])</f>
        <v>0</v>
      </c>
      <c r="AF50" s="9" t="e">
        <f>AE50/AE51</f>
        <v>#DIV/0!</v>
      </c>
      <c r="AG50" s="11" t="e">
        <f>AE50/AE51</f>
        <v>#DIV/0!</v>
      </c>
      <c r="AH50" s="9" t="e">
        <f>AH49+AG50</f>
        <v>#DIV/0!</v>
      </c>
      <c r="AJ50" s="31"/>
      <c r="AK50" s="16" t="s">
        <v>18</v>
      </c>
      <c r="AL50" s="14">
        <f>COUNTBLANK(Question6[Answer Choice 5])</f>
        <v>0</v>
      </c>
      <c r="AM50" s="9" t="e">
        <f>AL50/AL51</f>
        <v>#DIV/0!</v>
      </c>
      <c r="AN50" s="11" t="e">
        <f>AL50/AL51</f>
        <v>#DIV/0!</v>
      </c>
      <c r="AO50" s="9" t="e">
        <f>AO49+AN50</f>
        <v>#DIV/0!</v>
      </c>
      <c r="AQ50" s="31"/>
      <c r="AR50" s="16" t="s">
        <v>18</v>
      </c>
      <c r="AS50" s="14">
        <f>COUNTBLANK(Question7[Answer Choice 5])</f>
        <v>0</v>
      </c>
      <c r="AT50" s="9" t="e">
        <f>AS50/AS51</f>
        <v>#DIV/0!</v>
      </c>
      <c r="AU50" s="11" t="e">
        <f>AS50/AS51</f>
        <v>#DIV/0!</v>
      </c>
      <c r="AV50" s="9" t="e">
        <f>AV49+AU50</f>
        <v>#DIV/0!</v>
      </c>
      <c r="AX50" s="31"/>
      <c r="AY50" s="16" t="s">
        <v>18</v>
      </c>
      <c r="AZ50" s="14">
        <f>COUNTBLANK(Question8[Answer Choice 5])</f>
        <v>0</v>
      </c>
      <c r="BA50" s="9" t="e">
        <f>AZ50/AZ51</f>
        <v>#DIV/0!</v>
      </c>
      <c r="BB50" s="11" t="e">
        <f>AZ50/AZ51</f>
        <v>#DIV/0!</v>
      </c>
      <c r="BC50" s="9" t="e">
        <f>BC49+BB50</f>
        <v>#DIV/0!</v>
      </c>
      <c r="BE50" s="31"/>
      <c r="BF50" s="16" t="s">
        <v>18</v>
      </c>
      <c r="BG50" s="14">
        <f>COUNTBLANK(Question9[Answer Choice 5])</f>
        <v>0</v>
      </c>
      <c r="BH50" s="9" t="e">
        <f>BG50/BG51</f>
        <v>#DIV/0!</v>
      </c>
      <c r="BI50" s="11" t="e">
        <f>BG50/BG51</f>
        <v>#DIV/0!</v>
      </c>
      <c r="BJ50" s="9" t="e">
        <f>BJ49+BI50</f>
        <v>#DIV/0!</v>
      </c>
      <c r="BL50" s="31"/>
      <c r="BM50" s="16" t="s">
        <v>18</v>
      </c>
      <c r="BN50" s="14">
        <f>COUNTBLANK(Question10[Answer Choice 5])</f>
        <v>0</v>
      </c>
      <c r="BO50" s="9" t="e">
        <f>BN50/BN51</f>
        <v>#DIV/0!</v>
      </c>
      <c r="BP50" s="11" t="e">
        <f>BN50/BN51</f>
        <v>#DIV/0!</v>
      </c>
      <c r="BQ50" s="9" t="e">
        <f>BQ49+BP50</f>
        <v>#DIV/0!</v>
      </c>
    </row>
    <row r="51" spans="1:69" x14ac:dyDescent="0.2">
      <c r="A51" s="32"/>
      <c r="B51" s="15" t="s">
        <v>10</v>
      </c>
      <c r="C51" s="6">
        <f>SUM(C49:C50)</f>
        <v>0</v>
      </c>
      <c r="D51" s="9" t="e">
        <f>SUM(D49:D50)</f>
        <v>#DIV/0!</v>
      </c>
      <c r="E51" s="11" t="e">
        <f>SUM(E49:E50)</f>
        <v>#DIV/0!</v>
      </c>
      <c r="F51" s="4"/>
      <c r="H51" s="32"/>
      <c r="I51" s="15" t="s">
        <v>10</v>
      </c>
      <c r="J51" s="6">
        <f>SUM(J49:J50)</f>
        <v>0</v>
      </c>
      <c r="K51" s="9" t="e">
        <f>SUM(K49:K50)</f>
        <v>#DIV/0!</v>
      </c>
      <c r="L51" s="11" t="e">
        <f>SUM(L49:L50)</f>
        <v>#DIV/0!</v>
      </c>
      <c r="M51" s="4"/>
      <c r="O51" s="32"/>
      <c r="P51" s="15" t="s">
        <v>10</v>
      </c>
      <c r="Q51" s="6">
        <f>SUM(Q49:Q50)</f>
        <v>0</v>
      </c>
      <c r="R51" s="9" t="e">
        <f>SUM(R49:R50)</f>
        <v>#DIV/0!</v>
      </c>
      <c r="S51" s="11" t="e">
        <f>SUM(S49:S50)</f>
        <v>#DIV/0!</v>
      </c>
      <c r="T51" s="4"/>
      <c r="V51" s="32"/>
      <c r="W51" s="15" t="s">
        <v>10</v>
      </c>
      <c r="X51" s="6">
        <f>SUM(X49:X50)</f>
        <v>0</v>
      </c>
      <c r="Y51" s="9" t="e">
        <f>SUM(Y49:Y50)</f>
        <v>#DIV/0!</v>
      </c>
      <c r="Z51" s="11" t="e">
        <f>SUM(Z49:Z50)</f>
        <v>#DIV/0!</v>
      </c>
      <c r="AA51" s="4"/>
      <c r="AC51" s="32"/>
      <c r="AD51" s="15" t="s">
        <v>10</v>
      </c>
      <c r="AE51" s="6">
        <f>SUM(AE49:AE50)</f>
        <v>0</v>
      </c>
      <c r="AF51" s="9" t="e">
        <f>SUM(AF49:AF50)</f>
        <v>#DIV/0!</v>
      </c>
      <c r="AG51" s="11" t="e">
        <f>SUM(AG49:AG50)</f>
        <v>#DIV/0!</v>
      </c>
      <c r="AH51" s="4"/>
      <c r="AJ51" s="32"/>
      <c r="AK51" s="15" t="s">
        <v>10</v>
      </c>
      <c r="AL51" s="6">
        <f>SUM(AL49:AL50)</f>
        <v>0</v>
      </c>
      <c r="AM51" s="9" t="e">
        <f>SUM(AM49:AM50)</f>
        <v>#DIV/0!</v>
      </c>
      <c r="AN51" s="11" t="e">
        <f>SUM(AN49:AN50)</f>
        <v>#DIV/0!</v>
      </c>
      <c r="AO51" s="4"/>
      <c r="AQ51" s="32"/>
      <c r="AR51" s="15" t="s">
        <v>10</v>
      </c>
      <c r="AS51" s="6">
        <f>SUM(AS49:AS50)</f>
        <v>0</v>
      </c>
      <c r="AT51" s="9" t="e">
        <f>SUM(AT49:AT50)</f>
        <v>#DIV/0!</v>
      </c>
      <c r="AU51" s="11" t="e">
        <f>SUM(AU49:AU50)</f>
        <v>#DIV/0!</v>
      </c>
      <c r="AV51" s="4"/>
      <c r="AX51" s="32"/>
      <c r="AY51" s="15" t="s">
        <v>10</v>
      </c>
      <c r="AZ51" s="6">
        <f>SUM(AZ49:AZ50)</f>
        <v>0</v>
      </c>
      <c r="BA51" s="9" t="e">
        <f>SUM(BA49:BA50)</f>
        <v>#DIV/0!</v>
      </c>
      <c r="BB51" s="11" t="e">
        <f>SUM(BB49:BB50)</f>
        <v>#DIV/0!</v>
      </c>
      <c r="BC51" s="4"/>
      <c r="BE51" s="32"/>
      <c r="BF51" s="15" t="s">
        <v>10</v>
      </c>
      <c r="BG51" s="6">
        <f>SUM(BG49:BG50)</f>
        <v>0</v>
      </c>
      <c r="BH51" s="9" t="e">
        <f>SUM(BH49:BH50)</f>
        <v>#DIV/0!</v>
      </c>
      <c r="BI51" s="11" t="e">
        <f>SUM(BI49:BI50)</f>
        <v>#DIV/0!</v>
      </c>
      <c r="BJ51" s="4"/>
      <c r="BL51" s="32"/>
      <c r="BM51" s="15" t="s">
        <v>10</v>
      </c>
      <c r="BN51" s="6">
        <f>SUM(BN49:BN50)</f>
        <v>0</v>
      </c>
      <c r="BO51" s="9" t="e">
        <f>SUM(BO49:BO50)</f>
        <v>#DIV/0!</v>
      </c>
      <c r="BP51" s="11" t="e">
        <f>SUM(BP49:BP50)</f>
        <v>#DIV/0!</v>
      </c>
      <c r="BQ51" s="4"/>
    </row>
    <row r="54" spans="1:69" x14ac:dyDescent="0.2">
      <c r="A54" s="39" t="s">
        <v>35</v>
      </c>
      <c r="B54" s="53"/>
      <c r="C54" s="53"/>
      <c r="D54" s="53"/>
      <c r="E54" s="53"/>
      <c r="F54" s="54"/>
      <c r="H54" s="27" t="s">
        <v>35</v>
      </c>
      <c r="I54" s="57"/>
      <c r="J54" s="57"/>
      <c r="K54" s="57"/>
      <c r="L54" s="57"/>
      <c r="M54" s="58"/>
      <c r="O54" s="33" t="s">
        <v>35</v>
      </c>
      <c r="P54" s="63"/>
      <c r="Q54" s="63"/>
      <c r="R54" s="63"/>
      <c r="S54" s="63"/>
      <c r="T54" s="64"/>
      <c r="V54" s="40" t="s">
        <v>35</v>
      </c>
      <c r="W54" s="67"/>
      <c r="X54" s="67"/>
      <c r="Y54" s="67"/>
      <c r="Z54" s="67"/>
      <c r="AA54" s="68"/>
      <c r="AC54" s="42" t="s">
        <v>35</v>
      </c>
      <c r="AD54" s="73"/>
      <c r="AE54" s="73"/>
      <c r="AF54" s="73"/>
      <c r="AG54" s="73"/>
      <c r="AH54" s="74"/>
      <c r="AJ54" s="41" t="s">
        <v>35</v>
      </c>
      <c r="AK54" s="78"/>
      <c r="AL54" s="78"/>
      <c r="AM54" s="78"/>
      <c r="AN54" s="78"/>
      <c r="AO54" s="79"/>
      <c r="AQ54" s="39" t="s">
        <v>35</v>
      </c>
      <c r="AR54" s="53"/>
      <c r="AS54" s="53"/>
      <c r="AT54" s="53"/>
      <c r="AU54" s="53"/>
      <c r="AV54" s="54"/>
      <c r="AX54" s="27" t="s">
        <v>35</v>
      </c>
      <c r="AY54" s="57"/>
      <c r="AZ54" s="57"/>
      <c r="BA54" s="57"/>
      <c r="BB54" s="57"/>
      <c r="BC54" s="58"/>
      <c r="BE54" s="33" t="s">
        <v>35</v>
      </c>
      <c r="BF54" s="63"/>
      <c r="BG54" s="63"/>
      <c r="BH54" s="63"/>
      <c r="BI54" s="63"/>
      <c r="BJ54" s="64"/>
      <c r="BL54" s="40" t="s">
        <v>35</v>
      </c>
      <c r="BM54" s="67"/>
      <c r="BN54" s="67"/>
      <c r="BO54" s="67"/>
      <c r="BP54" s="67"/>
      <c r="BQ54" s="68"/>
    </row>
    <row r="55" spans="1:69" x14ac:dyDescent="0.2">
      <c r="A55" s="28"/>
      <c r="B55" s="29"/>
      <c r="C55" s="5" t="s">
        <v>5</v>
      </c>
      <c r="D55" s="5" t="s">
        <v>8</v>
      </c>
      <c r="E55" s="5" t="s">
        <v>6</v>
      </c>
      <c r="F55" s="5" t="s">
        <v>7</v>
      </c>
      <c r="H55" s="28"/>
      <c r="I55" s="29"/>
      <c r="J55" s="5" t="s">
        <v>5</v>
      </c>
      <c r="K55" s="5" t="s">
        <v>8</v>
      </c>
      <c r="L55" s="5" t="s">
        <v>6</v>
      </c>
      <c r="M55" s="5" t="s">
        <v>7</v>
      </c>
      <c r="O55" s="28"/>
      <c r="P55" s="29"/>
      <c r="Q55" s="5" t="s">
        <v>5</v>
      </c>
      <c r="R55" s="5" t="s">
        <v>8</v>
      </c>
      <c r="S55" s="5" t="s">
        <v>6</v>
      </c>
      <c r="T55" s="5" t="s">
        <v>7</v>
      </c>
      <c r="V55" s="28"/>
      <c r="W55" s="29"/>
      <c r="X55" s="5" t="s">
        <v>5</v>
      </c>
      <c r="Y55" s="5" t="s">
        <v>8</v>
      </c>
      <c r="Z55" s="5" t="s">
        <v>6</v>
      </c>
      <c r="AA55" s="5" t="s">
        <v>7</v>
      </c>
      <c r="AC55" s="28"/>
      <c r="AD55" s="29"/>
      <c r="AE55" s="5" t="s">
        <v>5</v>
      </c>
      <c r="AF55" s="5" t="s">
        <v>8</v>
      </c>
      <c r="AG55" s="5" t="s">
        <v>6</v>
      </c>
      <c r="AH55" s="5" t="s">
        <v>7</v>
      </c>
      <c r="AJ55" s="28"/>
      <c r="AK55" s="29"/>
      <c r="AL55" s="5" t="s">
        <v>5</v>
      </c>
      <c r="AM55" s="5" t="s">
        <v>8</v>
      </c>
      <c r="AN55" s="5" t="s">
        <v>6</v>
      </c>
      <c r="AO55" s="5" t="s">
        <v>7</v>
      </c>
      <c r="AQ55" s="28"/>
      <c r="AR55" s="29"/>
      <c r="AS55" s="5" t="s">
        <v>5</v>
      </c>
      <c r="AT55" s="5" t="s">
        <v>8</v>
      </c>
      <c r="AU55" s="5" t="s">
        <v>6</v>
      </c>
      <c r="AV55" s="5" t="s">
        <v>7</v>
      </c>
      <c r="AX55" s="28"/>
      <c r="AY55" s="29"/>
      <c r="AZ55" s="5" t="s">
        <v>5</v>
      </c>
      <c r="BA55" s="5" t="s">
        <v>8</v>
      </c>
      <c r="BB55" s="5" t="s">
        <v>6</v>
      </c>
      <c r="BC55" s="5" t="s">
        <v>7</v>
      </c>
      <c r="BE55" s="28"/>
      <c r="BF55" s="29"/>
      <c r="BG55" s="5" t="s">
        <v>5</v>
      </c>
      <c r="BH55" s="5" t="s">
        <v>8</v>
      </c>
      <c r="BI55" s="5" t="s">
        <v>6</v>
      </c>
      <c r="BJ55" s="5" t="s">
        <v>7</v>
      </c>
      <c r="BL55" s="28"/>
      <c r="BM55" s="29"/>
      <c r="BN55" s="5" t="s">
        <v>5</v>
      </c>
      <c r="BO55" s="5" t="s">
        <v>8</v>
      </c>
      <c r="BP55" s="5" t="s">
        <v>6</v>
      </c>
      <c r="BQ55" s="5" t="s">
        <v>7</v>
      </c>
    </row>
    <row r="56" spans="1:69" x14ac:dyDescent="0.2">
      <c r="A56" s="30" t="s">
        <v>9</v>
      </c>
      <c r="B56" s="16" t="s">
        <v>28</v>
      </c>
      <c r="C56" s="14">
        <f>COUNTIF(Question1[Answer Choice 6], 1)</f>
        <v>0</v>
      </c>
      <c r="D56" s="9" t="e">
        <f>C56/C58</f>
        <v>#DIV/0!</v>
      </c>
      <c r="E56" s="11" t="e">
        <f>C56/C58</f>
        <v>#DIV/0!</v>
      </c>
      <c r="F56" s="9" t="e">
        <f>E56</f>
        <v>#DIV/0!</v>
      </c>
      <c r="H56" s="30" t="s">
        <v>9</v>
      </c>
      <c r="I56" s="16" t="s">
        <v>28</v>
      </c>
      <c r="J56" s="14">
        <f>COUNTIF(Question2[Answer Choice 6], 1)</f>
        <v>0</v>
      </c>
      <c r="K56" s="9" t="e">
        <f>J56/J58</f>
        <v>#DIV/0!</v>
      </c>
      <c r="L56" s="11" t="e">
        <f>J56/J58</f>
        <v>#DIV/0!</v>
      </c>
      <c r="M56" s="9" t="e">
        <f>L56</f>
        <v>#DIV/0!</v>
      </c>
      <c r="O56" s="30" t="s">
        <v>9</v>
      </c>
      <c r="P56" s="16" t="s">
        <v>28</v>
      </c>
      <c r="Q56" s="14">
        <f>COUNTIF(Question3[Answer Choice 6], 1)</f>
        <v>0</v>
      </c>
      <c r="R56" s="9" t="e">
        <f>Q56/Q58</f>
        <v>#DIV/0!</v>
      </c>
      <c r="S56" s="11" t="e">
        <f>Q56/Q58</f>
        <v>#DIV/0!</v>
      </c>
      <c r="T56" s="9" t="e">
        <f>S56</f>
        <v>#DIV/0!</v>
      </c>
      <c r="V56" s="30" t="s">
        <v>9</v>
      </c>
      <c r="W56" s="16" t="s">
        <v>28</v>
      </c>
      <c r="X56" s="14">
        <f>COUNTIF(Question4[Answer Choice 6], 1)</f>
        <v>0</v>
      </c>
      <c r="Y56" s="9" t="e">
        <f>X56/X58</f>
        <v>#DIV/0!</v>
      </c>
      <c r="Z56" s="11" t="e">
        <f>X56/X58</f>
        <v>#DIV/0!</v>
      </c>
      <c r="AA56" s="9" t="e">
        <f>Z56</f>
        <v>#DIV/0!</v>
      </c>
      <c r="AC56" s="30" t="s">
        <v>9</v>
      </c>
      <c r="AD56" s="16" t="s">
        <v>28</v>
      </c>
      <c r="AE56" s="14">
        <f>COUNTIF(Question5[Answer Choice 6], 1)</f>
        <v>0</v>
      </c>
      <c r="AF56" s="9" t="e">
        <f>AE56/AE58</f>
        <v>#DIV/0!</v>
      </c>
      <c r="AG56" s="11" t="e">
        <f>AE56/AE58</f>
        <v>#DIV/0!</v>
      </c>
      <c r="AH56" s="9" t="e">
        <f>AG56</f>
        <v>#DIV/0!</v>
      </c>
      <c r="AJ56" s="30" t="s">
        <v>9</v>
      </c>
      <c r="AK56" s="16" t="s">
        <v>28</v>
      </c>
      <c r="AL56" s="14">
        <f>COUNTIF(Question6[Answer Choice 6], 1)</f>
        <v>0</v>
      </c>
      <c r="AM56" s="9" t="e">
        <f>AL56/AL58</f>
        <v>#DIV/0!</v>
      </c>
      <c r="AN56" s="11" t="e">
        <f>AL56/AL58</f>
        <v>#DIV/0!</v>
      </c>
      <c r="AO56" s="9" t="e">
        <f>AN56</f>
        <v>#DIV/0!</v>
      </c>
      <c r="AQ56" s="30" t="s">
        <v>9</v>
      </c>
      <c r="AR56" s="16" t="s">
        <v>28</v>
      </c>
      <c r="AS56" s="14">
        <f>COUNTIF(Question7[Answer Choice 6], 1)</f>
        <v>0</v>
      </c>
      <c r="AT56" s="9" t="e">
        <f>AS56/AS58</f>
        <v>#DIV/0!</v>
      </c>
      <c r="AU56" s="11" t="e">
        <f>AS56/AS58</f>
        <v>#DIV/0!</v>
      </c>
      <c r="AV56" s="9" t="e">
        <f>AU56</f>
        <v>#DIV/0!</v>
      </c>
      <c r="AX56" s="30" t="s">
        <v>9</v>
      </c>
      <c r="AY56" s="16" t="s">
        <v>28</v>
      </c>
      <c r="AZ56" s="14">
        <f>COUNTIF(Question8[Answer Choice 6], 1)</f>
        <v>0</v>
      </c>
      <c r="BA56" s="9" t="e">
        <f>AZ56/AZ58</f>
        <v>#DIV/0!</v>
      </c>
      <c r="BB56" s="11" t="e">
        <f>AZ56/AZ58</f>
        <v>#DIV/0!</v>
      </c>
      <c r="BC56" s="9" t="e">
        <f>BB56</f>
        <v>#DIV/0!</v>
      </c>
      <c r="BE56" s="30" t="s">
        <v>9</v>
      </c>
      <c r="BF56" s="16" t="s">
        <v>28</v>
      </c>
      <c r="BG56" s="14">
        <f>COUNTIF(Question9[Answer Choice 6], 1)</f>
        <v>0</v>
      </c>
      <c r="BH56" s="9" t="e">
        <f>BG56/BG58</f>
        <v>#DIV/0!</v>
      </c>
      <c r="BI56" s="11" t="e">
        <f>BG56/BG58</f>
        <v>#DIV/0!</v>
      </c>
      <c r="BJ56" s="9" t="e">
        <f>BI56</f>
        <v>#DIV/0!</v>
      </c>
      <c r="BL56" s="30" t="s">
        <v>9</v>
      </c>
      <c r="BM56" s="16" t="s">
        <v>28</v>
      </c>
      <c r="BN56" s="14">
        <f>COUNTIF(Question10[Answer Choice 6], 1)</f>
        <v>0</v>
      </c>
      <c r="BO56" s="9" t="e">
        <f>BN56/BN58</f>
        <v>#DIV/0!</v>
      </c>
      <c r="BP56" s="11" t="e">
        <f>BN56/BN58</f>
        <v>#DIV/0!</v>
      </c>
      <c r="BQ56" s="9" t="e">
        <f>BP56</f>
        <v>#DIV/0!</v>
      </c>
    </row>
    <row r="57" spans="1:69" x14ac:dyDescent="0.2">
      <c r="A57" s="31"/>
      <c r="B57" s="16" t="s">
        <v>18</v>
      </c>
      <c r="C57" s="14">
        <f>COUNTBLANK(Question1[Answer Choice 6])</f>
        <v>0</v>
      </c>
      <c r="D57" s="9" t="e">
        <f>C57/C58</f>
        <v>#DIV/0!</v>
      </c>
      <c r="E57" s="11" t="e">
        <f>C57/C58</f>
        <v>#DIV/0!</v>
      </c>
      <c r="F57" s="9" t="e">
        <f>F56+E57</f>
        <v>#DIV/0!</v>
      </c>
      <c r="H57" s="31"/>
      <c r="I57" s="16" t="s">
        <v>18</v>
      </c>
      <c r="J57" s="14">
        <f>COUNTBLANK(Question2[Answer Choice 6])</f>
        <v>0</v>
      </c>
      <c r="K57" s="9" t="e">
        <f>J57/J58</f>
        <v>#DIV/0!</v>
      </c>
      <c r="L57" s="11" t="e">
        <f>J57/J58</f>
        <v>#DIV/0!</v>
      </c>
      <c r="M57" s="9" t="e">
        <f>M56+L57</f>
        <v>#DIV/0!</v>
      </c>
      <c r="O57" s="31"/>
      <c r="P57" s="16" t="s">
        <v>18</v>
      </c>
      <c r="Q57" s="14">
        <f>COUNTBLANK(Question3[Answer Choice 6])</f>
        <v>0</v>
      </c>
      <c r="R57" s="9" t="e">
        <f>Q57/Q58</f>
        <v>#DIV/0!</v>
      </c>
      <c r="S57" s="11" t="e">
        <f>Q57/Q58</f>
        <v>#DIV/0!</v>
      </c>
      <c r="T57" s="9" t="e">
        <f>T56+S57</f>
        <v>#DIV/0!</v>
      </c>
      <c r="V57" s="31"/>
      <c r="W57" s="16" t="s">
        <v>18</v>
      </c>
      <c r="X57" s="14">
        <f>COUNTBLANK(Question4[Answer Choice 6])</f>
        <v>0</v>
      </c>
      <c r="Y57" s="9" t="e">
        <f>X57/X58</f>
        <v>#DIV/0!</v>
      </c>
      <c r="Z57" s="11" t="e">
        <f>X57/X58</f>
        <v>#DIV/0!</v>
      </c>
      <c r="AA57" s="9" t="e">
        <f>AA56+Z57</f>
        <v>#DIV/0!</v>
      </c>
      <c r="AC57" s="31"/>
      <c r="AD57" s="16" t="s">
        <v>18</v>
      </c>
      <c r="AE57" s="14">
        <f>COUNTBLANK(Question5[Answer Choice 6])</f>
        <v>0</v>
      </c>
      <c r="AF57" s="9" t="e">
        <f>AE57/AE58</f>
        <v>#DIV/0!</v>
      </c>
      <c r="AG57" s="11" t="e">
        <f>AE57/AE58</f>
        <v>#DIV/0!</v>
      </c>
      <c r="AH57" s="9" t="e">
        <f>AH56+AG57</f>
        <v>#DIV/0!</v>
      </c>
      <c r="AJ57" s="31"/>
      <c r="AK57" s="16" t="s">
        <v>18</v>
      </c>
      <c r="AL57" s="14">
        <f>COUNTBLANK(Question6[Answer Choice 6])</f>
        <v>0</v>
      </c>
      <c r="AM57" s="9" t="e">
        <f>AL57/AL58</f>
        <v>#DIV/0!</v>
      </c>
      <c r="AN57" s="11" t="e">
        <f>AL57/AL58</f>
        <v>#DIV/0!</v>
      </c>
      <c r="AO57" s="9" t="e">
        <f>AO56+AN57</f>
        <v>#DIV/0!</v>
      </c>
      <c r="AQ57" s="31"/>
      <c r="AR57" s="16" t="s">
        <v>18</v>
      </c>
      <c r="AS57" s="14">
        <f>COUNTBLANK(Question7[Answer Choice 6])</f>
        <v>0</v>
      </c>
      <c r="AT57" s="9" t="e">
        <f>AS57/AS58</f>
        <v>#DIV/0!</v>
      </c>
      <c r="AU57" s="11" t="e">
        <f>AS57/AS58</f>
        <v>#DIV/0!</v>
      </c>
      <c r="AV57" s="9" t="e">
        <f>AV56+AU57</f>
        <v>#DIV/0!</v>
      </c>
      <c r="AX57" s="31"/>
      <c r="AY57" s="16" t="s">
        <v>18</v>
      </c>
      <c r="AZ57" s="14">
        <f>COUNTBLANK(Question8[Answer Choice 6])</f>
        <v>0</v>
      </c>
      <c r="BA57" s="9" t="e">
        <f>AZ57/AZ58</f>
        <v>#DIV/0!</v>
      </c>
      <c r="BB57" s="11" t="e">
        <f>AZ57/AZ58</f>
        <v>#DIV/0!</v>
      </c>
      <c r="BC57" s="9" t="e">
        <f>BC56+BB57</f>
        <v>#DIV/0!</v>
      </c>
      <c r="BE57" s="31"/>
      <c r="BF57" s="16" t="s">
        <v>18</v>
      </c>
      <c r="BG57" s="14">
        <f>COUNTBLANK(Question9[Answer Choice 6])</f>
        <v>0</v>
      </c>
      <c r="BH57" s="9" t="e">
        <f>BG57/BG58</f>
        <v>#DIV/0!</v>
      </c>
      <c r="BI57" s="11" t="e">
        <f>BG57/BG58</f>
        <v>#DIV/0!</v>
      </c>
      <c r="BJ57" s="9" t="e">
        <f>BJ56+BI57</f>
        <v>#DIV/0!</v>
      </c>
      <c r="BL57" s="31"/>
      <c r="BM57" s="16" t="s">
        <v>18</v>
      </c>
      <c r="BN57" s="14">
        <f>COUNTBLANK(Question10[Answer Choice 6])</f>
        <v>0</v>
      </c>
      <c r="BO57" s="9" t="e">
        <f>BN57/BN58</f>
        <v>#DIV/0!</v>
      </c>
      <c r="BP57" s="11" t="e">
        <f>BN57/BN58</f>
        <v>#DIV/0!</v>
      </c>
      <c r="BQ57" s="9" t="e">
        <f>BQ56+BP57</f>
        <v>#DIV/0!</v>
      </c>
    </row>
    <row r="58" spans="1:69" x14ac:dyDescent="0.2">
      <c r="A58" s="32"/>
      <c r="B58" s="15" t="s">
        <v>10</v>
      </c>
      <c r="C58" s="6">
        <f>SUM(C56:C57)</f>
        <v>0</v>
      </c>
      <c r="D58" s="9" t="e">
        <f>SUM(D56:D57)</f>
        <v>#DIV/0!</v>
      </c>
      <c r="E58" s="11" t="e">
        <f>SUM(E56:E57)</f>
        <v>#DIV/0!</v>
      </c>
      <c r="F58" s="4"/>
      <c r="H58" s="32"/>
      <c r="I58" s="15" t="s">
        <v>10</v>
      </c>
      <c r="J58" s="6">
        <f>SUM(J56:J57)</f>
        <v>0</v>
      </c>
      <c r="K58" s="9" t="e">
        <f>SUM(K56:K57)</f>
        <v>#DIV/0!</v>
      </c>
      <c r="L58" s="11" t="e">
        <f>SUM(L56:L57)</f>
        <v>#DIV/0!</v>
      </c>
      <c r="M58" s="4"/>
      <c r="O58" s="32"/>
      <c r="P58" s="15" t="s">
        <v>10</v>
      </c>
      <c r="Q58" s="6">
        <f>SUM(Q56:Q57)</f>
        <v>0</v>
      </c>
      <c r="R58" s="9" t="e">
        <f>SUM(R56:R57)</f>
        <v>#DIV/0!</v>
      </c>
      <c r="S58" s="11" t="e">
        <f>SUM(S56:S57)</f>
        <v>#DIV/0!</v>
      </c>
      <c r="T58" s="4"/>
      <c r="V58" s="32"/>
      <c r="W58" s="15" t="s">
        <v>10</v>
      </c>
      <c r="X58" s="6">
        <f>SUM(X56:X57)</f>
        <v>0</v>
      </c>
      <c r="Y58" s="9" t="e">
        <f>SUM(Y56:Y57)</f>
        <v>#DIV/0!</v>
      </c>
      <c r="Z58" s="11" t="e">
        <f>SUM(Z56:Z57)</f>
        <v>#DIV/0!</v>
      </c>
      <c r="AA58" s="4"/>
      <c r="AC58" s="32"/>
      <c r="AD58" s="15" t="s">
        <v>10</v>
      </c>
      <c r="AE58" s="6">
        <f>SUM(AE56:AE57)</f>
        <v>0</v>
      </c>
      <c r="AF58" s="9" t="e">
        <f>SUM(AF56:AF57)</f>
        <v>#DIV/0!</v>
      </c>
      <c r="AG58" s="11" t="e">
        <f>SUM(AG56:AG57)</f>
        <v>#DIV/0!</v>
      </c>
      <c r="AH58" s="4"/>
      <c r="AJ58" s="32"/>
      <c r="AK58" s="15" t="s">
        <v>10</v>
      </c>
      <c r="AL58" s="6">
        <f>SUM(AL56:AL57)</f>
        <v>0</v>
      </c>
      <c r="AM58" s="9" t="e">
        <f>SUM(AM56:AM57)</f>
        <v>#DIV/0!</v>
      </c>
      <c r="AN58" s="11" t="e">
        <f>SUM(AN56:AN57)</f>
        <v>#DIV/0!</v>
      </c>
      <c r="AO58" s="4"/>
      <c r="AQ58" s="32"/>
      <c r="AR58" s="15" t="s">
        <v>10</v>
      </c>
      <c r="AS58" s="6">
        <f>SUM(AS56:AS57)</f>
        <v>0</v>
      </c>
      <c r="AT58" s="9" t="e">
        <f>SUM(AT56:AT57)</f>
        <v>#DIV/0!</v>
      </c>
      <c r="AU58" s="11" t="e">
        <f>SUM(AU56:AU57)</f>
        <v>#DIV/0!</v>
      </c>
      <c r="AV58" s="4"/>
      <c r="AX58" s="32"/>
      <c r="AY58" s="15" t="s">
        <v>10</v>
      </c>
      <c r="AZ58" s="6">
        <f>SUM(AZ56:AZ57)</f>
        <v>0</v>
      </c>
      <c r="BA58" s="9" t="e">
        <f>SUM(BA56:BA57)</f>
        <v>#DIV/0!</v>
      </c>
      <c r="BB58" s="11" t="e">
        <f>SUM(BB56:BB57)</f>
        <v>#DIV/0!</v>
      </c>
      <c r="BC58" s="4"/>
      <c r="BE58" s="32"/>
      <c r="BF58" s="15" t="s">
        <v>10</v>
      </c>
      <c r="BG58" s="6">
        <f>SUM(BG56:BG57)</f>
        <v>0</v>
      </c>
      <c r="BH58" s="9" t="e">
        <f>SUM(BH56:BH57)</f>
        <v>#DIV/0!</v>
      </c>
      <c r="BI58" s="11" t="e">
        <f>SUM(BI56:BI57)</f>
        <v>#DIV/0!</v>
      </c>
      <c r="BJ58" s="4"/>
      <c r="BL58" s="32"/>
      <c r="BM58" s="15" t="s">
        <v>10</v>
      </c>
      <c r="BN58" s="6">
        <f>SUM(BN56:BN57)</f>
        <v>0</v>
      </c>
      <c r="BO58" s="9" t="e">
        <f>SUM(BO56:BO57)</f>
        <v>#DIV/0!</v>
      </c>
      <c r="BP58" s="11" t="e">
        <f>SUM(BP56:BP57)</f>
        <v>#DIV/0!</v>
      </c>
      <c r="BQ58" s="4"/>
    </row>
    <row r="61" spans="1:69" x14ac:dyDescent="0.2">
      <c r="A61" s="39" t="s">
        <v>36</v>
      </c>
      <c r="B61" s="53"/>
      <c r="C61" s="53"/>
      <c r="D61" s="53"/>
      <c r="E61" s="53"/>
      <c r="F61" s="54"/>
      <c r="H61" s="27" t="s">
        <v>36</v>
      </c>
      <c r="I61" s="57"/>
      <c r="J61" s="57"/>
      <c r="K61" s="57"/>
      <c r="L61" s="57"/>
      <c r="M61" s="58"/>
      <c r="O61" s="33" t="s">
        <v>36</v>
      </c>
      <c r="P61" s="63"/>
      <c r="Q61" s="63"/>
      <c r="R61" s="63"/>
      <c r="S61" s="63"/>
      <c r="T61" s="64"/>
      <c r="V61" s="40" t="s">
        <v>36</v>
      </c>
      <c r="W61" s="67"/>
      <c r="X61" s="67"/>
      <c r="Y61" s="67"/>
      <c r="Z61" s="67"/>
      <c r="AA61" s="68"/>
      <c r="AC61" s="42" t="s">
        <v>36</v>
      </c>
      <c r="AD61" s="73"/>
      <c r="AE61" s="73"/>
      <c r="AF61" s="73"/>
      <c r="AG61" s="73"/>
      <c r="AH61" s="74"/>
      <c r="AJ61" s="41" t="s">
        <v>36</v>
      </c>
      <c r="AK61" s="78"/>
      <c r="AL61" s="78"/>
      <c r="AM61" s="78"/>
      <c r="AN61" s="78"/>
      <c r="AO61" s="79"/>
      <c r="AQ61" s="39" t="s">
        <v>36</v>
      </c>
      <c r="AR61" s="53"/>
      <c r="AS61" s="53"/>
      <c r="AT61" s="53"/>
      <c r="AU61" s="53"/>
      <c r="AV61" s="54"/>
      <c r="AX61" s="27" t="s">
        <v>36</v>
      </c>
      <c r="AY61" s="57"/>
      <c r="AZ61" s="57"/>
      <c r="BA61" s="57"/>
      <c r="BB61" s="57"/>
      <c r="BC61" s="58"/>
      <c r="BE61" s="33" t="s">
        <v>36</v>
      </c>
      <c r="BF61" s="63"/>
      <c r="BG61" s="63"/>
      <c r="BH61" s="63"/>
      <c r="BI61" s="63"/>
      <c r="BJ61" s="64"/>
      <c r="BL61" s="40" t="s">
        <v>36</v>
      </c>
      <c r="BM61" s="67"/>
      <c r="BN61" s="67"/>
      <c r="BO61" s="67"/>
      <c r="BP61" s="67"/>
      <c r="BQ61" s="68"/>
    </row>
    <row r="62" spans="1:69" x14ac:dyDescent="0.2">
      <c r="A62" s="28"/>
      <c r="B62" s="29"/>
      <c r="C62" s="5" t="s">
        <v>5</v>
      </c>
      <c r="D62" s="5" t="s">
        <v>8</v>
      </c>
      <c r="E62" s="5" t="s">
        <v>6</v>
      </c>
      <c r="F62" s="5" t="s">
        <v>7</v>
      </c>
      <c r="H62" s="28"/>
      <c r="I62" s="29"/>
      <c r="J62" s="5" t="s">
        <v>5</v>
      </c>
      <c r="K62" s="5" t="s">
        <v>8</v>
      </c>
      <c r="L62" s="5" t="s">
        <v>6</v>
      </c>
      <c r="M62" s="5" t="s">
        <v>7</v>
      </c>
      <c r="O62" s="28"/>
      <c r="P62" s="29"/>
      <c r="Q62" s="5" t="s">
        <v>5</v>
      </c>
      <c r="R62" s="5" t="s">
        <v>8</v>
      </c>
      <c r="S62" s="5" t="s">
        <v>6</v>
      </c>
      <c r="T62" s="5" t="s">
        <v>7</v>
      </c>
      <c r="V62" s="28"/>
      <c r="W62" s="29"/>
      <c r="X62" s="5" t="s">
        <v>5</v>
      </c>
      <c r="Y62" s="5" t="s">
        <v>8</v>
      </c>
      <c r="Z62" s="5" t="s">
        <v>6</v>
      </c>
      <c r="AA62" s="5" t="s">
        <v>7</v>
      </c>
      <c r="AC62" s="28"/>
      <c r="AD62" s="29"/>
      <c r="AE62" s="5" t="s">
        <v>5</v>
      </c>
      <c r="AF62" s="5" t="s">
        <v>8</v>
      </c>
      <c r="AG62" s="5" t="s">
        <v>6</v>
      </c>
      <c r="AH62" s="5" t="s">
        <v>7</v>
      </c>
      <c r="AJ62" s="28"/>
      <c r="AK62" s="29"/>
      <c r="AL62" s="5" t="s">
        <v>5</v>
      </c>
      <c r="AM62" s="5" t="s">
        <v>8</v>
      </c>
      <c r="AN62" s="5" t="s">
        <v>6</v>
      </c>
      <c r="AO62" s="5" t="s">
        <v>7</v>
      </c>
      <c r="AQ62" s="28"/>
      <c r="AR62" s="29"/>
      <c r="AS62" s="5" t="s">
        <v>5</v>
      </c>
      <c r="AT62" s="5" t="s">
        <v>8</v>
      </c>
      <c r="AU62" s="5" t="s">
        <v>6</v>
      </c>
      <c r="AV62" s="5" t="s">
        <v>7</v>
      </c>
      <c r="AX62" s="28"/>
      <c r="AY62" s="29"/>
      <c r="AZ62" s="5" t="s">
        <v>5</v>
      </c>
      <c r="BA62" s="5" t="s">
        <v>8</v>
      </c>
      <c r="BB62" s="5" t="s">
        <v>6</v>
      </c>
      <c r="BC62" s="5" t="s">
        <v>7</v>
      </c>
      <c r="BE62" s="28"/>
      <c r="BF62" s="29"/>
      <c r="BG62" s="5" t="s">
        <v>5</v>
      </c>
      <c r="BH62" s="5" t="s">
        <v>8</v>
      </c>
      <c r="BI62" s="5" t="s">
        <v>6</v>
      </c>
      <c r="BJ62" s="5" t="s">
        <v>7</v>
      </c>
      <c r="BL62" s="28"/>
      <c r="BM62" s="29"/>
      <c r="BN62" s="5" t="s">
        <v>5</v>
      </c>
      <c r="BO62" s="5" t="s">
        <v>8</v>
      </c>
      <c r="BP62" s="5" t="s">
        <v>6</v>
      </c>
      <c r="BQ62" s="5" t="s">
        <v>7</v>
      </c>
    </row>
    <row r="63" spans="1:69" x14ac:dyDescent="0.2">
      <c r="A63" s="30" t="s">
        <v>9</v>
      </c>
      <c r="B63" s="16" t="s">
        <v>28</v>
      </c>
      <c r="C63" s="14">
        <f>COUNTIF(Question1[Answer Choice 7], 1)</f>
        <v>0</v>
      </c>
      <c r="D63" s="9" t="e">
        <f>C63/C65</f>
        <v>#DIV/0!</v>
      </c>
      <c r="E63" s="11" t="e">
        <f>C63/C65</f>
        <v>#DIV/0!</v>
      </c>
      <c r="F63" s="9" t="e">
        <f>E63</f>
        <v>#DIV/0!</v>
      </c>
      <c r="H63" s="30" t="s">
        <v>9</v>
      </c>
      <c r="I63" s="16" t="s">
        <v>28</v>
      </c>
      <c r="J63" s="14">
        <f>COUNTIF(Question2[Answer Choice 7], 1)</f>
        <v>0</v>
      </c>
      <c r="K63" s="9" t="e">
        <f>J63/J65</f>
        <v>#DIV/0!</v>
      </c>
      <c r="L63" s="11" t="e">
        <f>J63/J65</f>
        <v>#DIV/0!</v>
      </c>
      <c r="M63" s="9" t="e">
        <f>L63</f>
        <v>#DIV/0!</v>
      </c>
      <c r="O63" s="30" t="s">
        <v>9</v>
      </c>
      <c r="P63" s="16" t="s">
        <v>28</v>
      </c>
      <c r="Q63" s="14">
        <f>COUNTIF(Question3[Answer Choice 7], 1)</f>
        <v>0</v>
      </c>
      <c r="R63" s="9" t="e">
        <f>Q63/Q65</f>
        <v>#DIV/0!</v>
      </c>
      <c r="S63" s="11" t="e">
        <f>Q63/Q65</f>
        <v>#DIV/0!</v>
      </c>
      <c r="T63" s="9" t="e">
        <f>S63</f>
        <v>#DIV/0!</v>
      </c>
      <c r="V63" s="30" t="s">
        <v>9</v>
      </c>
      <c r="W63" s="16" t="s">
        <v>28</v>
      </c>
      <c r="X63" s="14">
        <f>COUNTIF(Question4[Answer Choice 7], 1)</f>
        <v>0</v>
      </c>
      <c r="Y63" s="9" t="e">
        <f>X63/X65</f>
        <v>#DIV/0!</v>
      </c>
      <c r="Z63" s="11" t="e">
        <f>X63/X65</f>
        <v>#DIV/0!</v>
      </c>
      <c r="AA63" s="9" t="e">
        <f>Z63</f>
        <v>#DIV/0!</v>
      </c>
      <c r="AC63" s="30" t="s">
        <v>9</v>
      </c>
      <c r="AD63" s="16" t="s">
        <v>28</v>
      </c>
      <c r="AE63" s="14">
        <f>COUNTIF(Question5[Answer Choice 7], 1)</f>
        <v>0</v>
      </c>
      <c r="AF63" s="9" t="e">
        <f>AE63/AE65</f>
        <v>#DIV/0!</v>
      </c>
      <c r="AG63" s="11" t="e">
        <f>AE63/AE65</f>
        <v>#DIV/0!</v>
      </c>
      <c r="AH63" s="9" t="e">
        <f>AG63</f>
        <v>#DIV/0!</v>
      </c>
      <c r="AJ63" s="30" t="s">
        <v>9</v>
      </c>
      <c r="AK63" s="16" t="s">
        <v>28</v>
      </c>
      <c r="AL63" s="14">
        <f>COUNTIF(Question6[Answer Choice 7], 1)</f>
        <v>0</v>
      </c>
      <c r="AM63" s="9" t="e">
        <f>AL63/AL65</f>
        <v>#DIV/0!</v>
      </c>
      <c r="AN63" s="11" t="e">
        <f>AL63/AL65</f>
        <v>#DIV/0!</v>
      </c>
      <c r="AO63" s="9" t="e">
        <f>AN63</f>
        <v>#DIV/0!</v>
      </c>
      <c r="AQ63" s="30" t="s">
        <v>9</v>
      </c>
      <c r="AR63" s="16" t="s">
        <v>28</v>
      </c>
      <c r="AS63" s="14">
        <f>COUNTIF(Question7[Answer Choice 7], 1)</f>
        <v>0</v>
      </c>
      <c r="AT63" s="9" t="e">
        <f>AS63/AS65</f>
        <v>#DIV/0!</v>
      </c>
      <c r="AU63" s="11" t="e">
        <f>AS63/AS65</f>
        <v>#DIV/0!</v>
      </c>
      <c r="AV63" s="9" t="e">
        <f>AU63</f>
        <v>#DIV/0!</v>
      </c>
      <c r="AX63" s="30" t="s">
        <v>9</v>
      </c>
      <c r="AY63" s="16" t="s">
        <v>28</v>
      </c>
      <c r="AZ63" s="14">
        <f>COUNTIF(Question8[Answer Choice 7], 1)</f>
        <v>0</v>
      </c>
      <c r="BA63" s="9" t="e">
        <f>AZ63/AZ65</f>
        <v>#DIV/0!</v>
      </c>
      <c r="BB63" s="11" t="e">
        <f>AZ63/AZ65</f>
        <v>#DIV/0!</v>
      </c>
      <c r="BC63" s="9" t="e">
        <f>BB63</f>
        <v>#DIV/0!</v>
      </c>
      <c r="BE63" s="30" t="s">
        <v>9</v>
      </c>
      <c r="BF63" s="16" t="s">
        <v>28</v>
      </c>
      <c r="BG63" s="14">
        <f>COUNTIF(Question9[Answer Choice 7], 1)</f>
        <v>0</v>
      </c>
      <c r="BH63" s="9" t="e">
        <f>BG63/BG65</f>
        <v>#DIV/0!</v>
      </c>
      <c r="BI63" s="11" t="e">
        <f>BG63/BG65</f>
        <v>#DIV/0!</v>
      </c>
      <c r="BJ63" s="9" t="e">
        <f>BI63</f>
        <v>#DIV/0!</v>
      </c>
      <c r="BL63" s="30" t="s">
        <v>9</v>
      </c>
      <c r="BM63" s="16" t="s">
        <v>28</v>
      </c>
      <c r="BN63" s="14">
        <f>COUNTIF(Question10[Answer Choice 7], 1)</f>
        <v>0</v>
      </c>
      <c r="BO63" s="9" t="e">
        <f>BN63/BN65</f>
        <v>#DIV/0!</v>
      </c>
      <c r="BP63" s="11" t="e">
        <f>BN63/BN65</f>
        <v>#DIV/0!</v>
      </c>
      <c r="BQ63" s="9" t="e">
        <f>BP63</f>
        <v>#DIV/0!</v>
      </c>
    </row>
    <row r="64" spans="1:69" x14ac:dyDescent="0.2">
      <c r="A64" s="31"/>
      <c r="B64" s="16" t="s">
        <v>18</v>
      </c>
      <c r="C64" s="14">
        <f>COUNTBLANK(Question1[Answer Choice 7])</f>
        <v>0</v>
      </c>
      <c r="D64" s="9" t="e">
        <f>C64/C65</f>
        <v>#DIV/0!</v>
      </c>
      <c r="E64" s="11" t="e">
        <f>C64/C65</f>
        <v>#DIV/0!</v>
      </c>
      <c r="F64" s="9" t="e">
        <f>F63+E64</f>
        <v>#DIV/0!</v>
      </c>
      <c r="H64" s="31"/>
      <c r="I64" s="16" t="s">
        <v>18</v>
      </c>
      <c r="J64" s="14">
        <f>COUNTBLANK(Question2[Answer Choice 7])</f>
        <v>0</v>
      </c>
      <c r="K64" s="9" t="e">
        <f>J64/J65</f>
        <v>#DIV/0!</v>
      </c>
      <c r="L64" s="11" t="e">
        <f>J64/J65</f>
        <v>#DIV/0!</v>
      </c>
      <c r="M64" s="9" t="e">
        <f>M63+L64</f>
        <v>#DIV/0!</v>
      </c>
      <c r="O64" s="31"/>
      <c r="P64" s="16" t="s">
        <v>18</v>
      </c>
      <c r="Q64" s="14">
        <f>COUNTBLANK(Question3[Answer Choice 7])</f>
        <v>0</v>
      </c>
      <c r="R64" s="9" t="e">
        <f>Q64/Q65</f>
        <v>#DIV/0!</v>
      </c>
      <c r="S64" s="11" t="e">
        <f>Q64/Q65</f>
        <v>#DIV/0!</v>
      </c>
      <c r="T64" s="9" t="e">
        <f>T63+S64</f>
        <v>#DIV/0!</v>
      </c>
      <c r="V64" s="31"/>
      <c r="W64" s="16" t="s">
        <v>18</v>
      </c>
      <c r="X64" s="14">
        <f>COUNTBLANK(Question4[Answer Choice 7])</f>
        <v>0</v>
      </c>
      <c r="Y64" s="9" t="e">
        <f>X64/X65</f>
        <v>#DIV/0!</v>
      </c>
      <c r="Z64" s="11" t="e">
        <f>X64/X65</f>
        <v>#DIV/0!</v>
      </c>
      <c r="AA64" s="9" t="e">
        <f>AA63+Z64</f>
        <v>#DIV/0!</v>
      </c>
      <c r="AC64" s="31"/>
      <c r="AD64" s="16" t="s">
        <v>18</v>
      </c>
      <c r="AE64" s="14">
        <f>COUNTBLANK(Question5[Answer Choice 7])</f>
        <v>0</v>
      </c>
      <c r="AF64" s="9" t="e">
        <f>AE64/AE65</f>
        <v>#DIV/0!</v>
      </c>
      <c r="AG64" s="11" t="e">
        <f>AE64/AE65</f>
        <v>#DIV/0!</v>
      </c>
      <c r="AH64" s="9" t="e">
        <f>AH63+AG64</f>
        <v>#DIV/0!</v>
      </c>
      <c r="AJ64" s="31"/>
      <c r="AK64" s="16" t="s">
        <v>18</v>
      </c>
      <c r="AL64" s="14">
        <f>COUNTBLANK(Question6[Answer Choice 7])</f>
        <v>0</v>
      </c>
      <c r="AM64" s="9" t="e">
        <f>AL64/AL65</f>
        <v>#DIV/0!</v>
      </c>
      <c r="AN64" s="11" t="e">
        <f>AL64/AL65</f>
        <v>#DIV/0!</v>
      </c>
      <c r="AO64" s="9" t="e">
        <f>AO63+AN64</f>
        <v>#DIV/0!</v>
      </c>
      <c r="AQ64" s="31"/>
      <c r="AR64" s="16" t="s">
        <v>18</v>
      </c>
      <c r="AS64" s="14">
        <f>COUNTBLANK(Question7[Answer Choice 7])</f>
        <v>0</v>
      </c>
      <c r="AT64" s="9" t="e">
        <f>AS64/AS65</f>
        <v>#DIV/0!</v>
      </c>
      <c r="AU64" s="11" t="e">
        <f>AS64/AS65</f>
        <v>#DIV/0!</v>
      </c>
      <c r="AV64" s="9" t="e">
        <f>AV63+AU64</f>
        <v>#DIV/0!</v>
      </c>
      <c r="AX64" s="31"/>
      <c r="AY64" s="16" t="s">
        <v>18</v>
      </c>
      <c r="AZ64" s="14">
        <f>COUNTBLANK(Question8[Answer Choice 7])</f>
        <v>0</v>
      </c>
      <c r="BA64" s="9" t="e">
        <f>AZ64/AZ65</f>
        <v>#DIV/0!</v>
      </c>
      <c r="BB64" s="11" t="e">
        <f>AZ64/AZ65</f>
        <v>#DIV/0!</v>
      </c>
      <c r="BC64" s="9" t="e">
        <f>BC63+BB64</f>
        <v>#DIV/0!</v>
      </c>
      <c r="BE64" s="31"/>
      <c r="BF64" s="16" t="s">
        <v>18</v>
      </c>
      <c r="BG64" s="14">
        <f>COUNTBLANK(Question9[Answer Choice 7])</f>
        <v>0</v>
      </c>
      <c r="BH64" s="9" t="e">
        <f>BG64/BG65</f>
        <v>#DIV/0!</v>
      </c>
      <c r="BI64" s="11" t="e">
        <f>BG64/BG65</f>
        <v>#DIV/0!</v>
      </c>
      <c r="BJ64" s="9" t="e">
        <f>BJ63+BI64</f>
        <v>#DIV/0!</v>
      </c>
      <c r="BL64" s="31"/>
      <c r="BM64" s="16" t="s">
        <v>18</v>
      </c>
      <c r="BN64" s="14">
        <f>COUNTBLANK(Question10[Answer Choice 7])</f>
        <v>0</v>
      </c>
      <c r="BO64" s="9" t="e">
        <f>BN64/BN65</f>
        <v>#DIV/0!</v>
      </c>
      <c r="BP64" s="11" t="e">
        <f>BN64/BN65</f>
        <v>#DIV/0!</v>
      </c>
      <c r="BQ64" s="9" t="e">
        <f>BQ63+BP64</f>
        <v>#DIV/0!</v>
      </c>
    </row>
    <row r="65" spans="1:69" x14ac:dyDescent="0.2">
      <c r="A65" s="32"/>
      <c r="B65" s="15" t="s">
        <v>10</v>
      </c>
      <c r="C65" s="6">
        <f>SUM(C63:C64)</f>
        <v>0</v>
      </c>
      <c r="D65" s="9" t="e">
        <f>SUM(D63:D64)</f>
        <v>#DIV/0!</v>
      </c>
      <c r="E65" s="11" t="e">
        <f>SUM(E63:E64)</f>
        <v>#DIV/0!</v>
      </c>
      <c r="F65" s="4"/>
      <c r="H65" s="32"/>
      <c r="I65" s="15" t="s">
        <v>10</v>
      </c>
      <c r="J65" s="6">
        <f>SUM(J63:J64)</f>
        <v>0</v>
      </c>
      <c r="K65" s="9" t="e">
        <f>SUM(K63:K64)</f>
        <v>#DIV/0!</v>
      </c>
      <c r="L65" s="11" t="e">
        <f>SUM(L63:L64)</f>
        <v>#DIV/0!</v>
      </c>
      <c r="M65" s="4"/>
      <c r="O65" s="32"/>
      <c r="P65" s="15" t="s">
        <v>10</v>
      </c>
      <c r="Q65" s="6">
        <f>SUM(Q63:Q64)</f>
        <v>0</v>
      </c>
      <c r="R65" s="9" t="e">
        <f>SUM(R63:R64)</f>
        <v>#DIV/0!</v>
      </c>
      <c r="S65" s="11" t="e">
        <f>SUM(S63:S64)</f>
        <v>#DIV/0!</v>
      </c>
      <c r="T65" s="4"/>
      <c r="V65" s="32"/>
      <c r="W65" s="15" t="s">
        <v>10</v>
      </c>
      <c r="X65" s="6">
        <f>SUM(X63:X64)</f>
        <v>0</v>
      </c>
      <c r="Y65" s="9" t="e">
        <f>SUM(Y63:Y64)</f>
        <v>#DIV/0!</v>
      </c>
      <c r="Z65" s="11" t="e">
        <f>SUM(Z63:Z64)</f>
        <v>#DIV/0!</v>
      </c>
      <c r="AA65" s="4"/>
      <c r="AC65" s="32"/>
      <c r="AD65" s="15" t="s">
        <v>10</v>
      </c>
      <c r="AE65" s="6">
        <f>SUM(AE63:AE64)</f>
        <v>0</v>
      </c>
      <c r="AF65" s="9" t="e">
        <f>SUM(AF63:AF64)</f>
        <v>#DIV/0!</v>
      </c>
      <c r="AG65" s="11" t="e">
        <f>SUM(AG63:AG64)</f>
        <v>#DIV/0!</v>
      </c>
      <c r="AH65" s="4"/>
      <c r="AJ65" s="32"/>
      <c r="AK65" s="15" t="s">
        <v>10</v>
      </c>
      <c r="AL65" s="6">
        <f>SUM(AL63:AL64)</f>
        <v>0</v>
      </c>
      <c r="AM65" s="9" t="e">
        <f>SUM(AM63:AM64)</f>
        <v>#DIV/0!</v>
      </c>
      <c r="AN65" s="11" t="e">
        <f>SUM(AN63:AN64)</f>
        <v>#DIV/0!</v>
      </c>
      <c r="AO65" s="4"/>
      <c r="AQ65" s="32"/>
      <c r="AR65" s="15" t="s">
        <v>10</v>
      </c>
      <c r="AS65" s="6">
        <f>SUM(AS63:AS64)</f>
        <v>0</v>
      </c>
      <c r="AT65" s="9" t="e">
        <f>SUM(AT63:AT64)</f>
        <v>#DIV/0!</v>
      </c>
      <c r="AU65" s="11" t="e">
        <f>SUM(AU63:AU64)</f>
        <v>#DIV/0!</v>
      </c>
      <c r="AV65" s="4"/>
      <c r="AX65" s="32"/>
      <c r="AY65" s="15" t="s">
        <v>10</v>
      </c>
      <c r="AZ65" s="6">
        <f>SUM(AZ63:AZ64)</f>
        <v>0</v>
      </c>
      <c r="BA65" s="9" t="e">
        <f>SUM(BA63:BA64)</f>
        <v>#DIV/0!</v>
      </c>
      <c r="BB65" s="11" t="e">
        <f>SUM(BB63:BB64)</f>
        <v>#DIV/0!</v>
      </c>
      <c r="BC65" s="4"/>
      <c r="BE65" s="32"/>
      <c r="BF65" s="15" t="s">
        <v>10</v>
      </c>
      <c r="BG65" s="6">
        <f>SUM(BG63:BG64)</f>
        <v>0</v>
      </c>
      <c r="BH65" s="9" t="e">
        <f>SUM(BH63:BH64)</f>
        <v>#DIV/0!</v>
      </c>
      <c r="BI65" s="11" t="e">
        <f>SUM(BI63:BI64)</f>
        <v>#DIV/0!</v>
      </c>
      <c r="BJ65" s="4"/>
      <c r="BL65" s="32"/>
      <c r="BM65" s="15" t="s">
        <v>10</v>
      </c>
      <c r="BN65" s="6">
        <f>SUM(BN63:BN64)</f>
        <v>0</v>
      </c>
      <c r="BO65" s="9" t="e">
        <f>SUM(BO63:BO64)</f>
        <v>#DIV/0!</v>
      </c>
      <c r="BP65" s="11" t="e">
        <f>SUM(BP63:BP64)</f>
        <v>#DIV/0!</v>
      </c>
      <c r="BQ65" s="4"/>
    </row>
    <row r="68" spans="1:69" x14ac:dyDescent="0.2">
      <c r="A68" s="39" t="s">
        <v>37</v>
      </c>
      <c r="B68" s="55"/>
      <c r="C68" s="55"/>
      <c r="D68" s="55"/>
      <c r="E68" s="55"/>
      <c r="F68" s="56"/>
      <c r="H68" s="27" t="s">
        <v>37</v>
      </c>
      <c r="I68" s="59"/>
      <c r="J68" s="59"/>
      <c r="K68" s="59"/>
      <c r="L68" s="59"/>
      <c r="M68" s="60"/>
      <c r="O68" s="33" t="s">
        <v>37</v>
      </c>
      <c r="P68" s="61"/>
      <c r="Q68" s="61"/>
      <c r="R68" s="61"/>
      <c r="S68" s="61"/>
      <c r="T68" s="62"/>
      <c r="V68" s="40" t="s">
        <v>37</v>
      </c>
      <c r="W68" s="69"/>
      <c r="X68" s="69"/>
      <c r="Y68" s="69"/>
      <c r="Z68" s="69"/>
      <c r="AA68" s="70"/>
      <c r="AC68" s="42" t="s">
        <v>37</v>
      </c>
      <c r="AD68" s="71"/>
      <c r="AE68" s="71"/>
      <c r="AF68" s="71"/>
      <c r="AG68" s="71"/>
      <c r="AH68" s="72"/>
      <c r="AJ68" s="41" t="s">
        <v>37</v>
      </c>
      <c r="AK68" s="76"/>
      <c r="AL68" s="76"/>
      <c r="AM68" s="76"/>
      <c r="AN68" s="76"/>
      <c r="AO68" s="77"/>
      <c r="AQ68" s="39" t="s">
        <v>37</v>
      </c>
      <c r="AR68" s="55"/>
      <c r="AS68" s="55"/>
      <c r="AT68" s="55"/>
      <c r="AU68" s="55"/>
      <c r="AV68" s="56"/>
      <c r="AX68" s="27" t="s">
        <v>37</v>
      </c>
      <c r="AY68" s="59"/>
      <c r="AZ68" s="59"/>
      <c r="BA68" s="59"/>
      <c r="BB68" s="59"/>
      <c r="BC68" s="60"/>
      <c r="BE68" s="33" t="s">
        <v>37</v>
      </c>
      <c r="BF68" s="61"/>
      <c r="BG68" s="61"/>
      <c r="BH68" s="61"/>
      <c r="BI68" s="61"/>
      <c r="BJ68" s="62"/>
      <c r="BL68" s="40" t="s">
        <v>37</v>
      </c>
      <c r="BM68" s="69"/>
      <c r="BN68" s="69"/>
      <c r="BO68" s="69"/>
      <c r="BP68" s="69"/>
      <c r="BQ68" s="70"/>
    </row>
    <row r="69" spans="1:69" x14ac:dyDescent="0.2">
      <c r="A69" s="34"/>
      <c r="B69" s="35"/>
      <c r="C69" s="17" t="s">
        <v>5</v>
      </c>
      <c r="D69" s="17" t="s">
        <v>8</v>
      </c>
      <c r="E69" s="17" t="s">
        <v>6</v>
      </c>
      <c r="F69" s="17" t="s">
        <v>7</v>
      </c>
      <c r="H69" s="28"/>
      <c r="I69" s="29"/>
      <c r="J69" s="5" t="s">
        <v>5</v>
      </c>
      <c r="K69" s="5" t="s">
        <v>8</v>
      </c>
      <c r="L69" s="5" t="s">
        <v>6</v>
      </c>
      <c r="M69" s="5" t="s">
        <v>7</v>
      </c>
      <c r="O69" s="28"/>
      <c r="P69" s="29"/>
      <c r="Q69" s="5" t="s">
        <v>5</v>
      </c>
      <c r="R69" s="5" t="s">
        <v>8</v>
      </c>
      <c r="S69" s="5" t="s">
        <v>6</v>
      </c>
      <c r="T69" s="5" t="s">
        <v>7</v>
      </c>
      <c r="V69" s="28"/>
      <c r="W69" s="29"/>
      <c r="X69" s="5" t="s">
        <v>5</v>
      </c>
      <c r="Y69" s="5" t="s">
        <v>8</v>
      </c>
      <c r="Z69" s="5" t="s">
        <v>6</v>
      </c>
      <c r="AA69" s="5" t="s">
        <v>7</v>
      </c>
      <c r="AC69" s="28"/>
      <c r="AD69" s="29"/>
      <c r="AE69" s="5" t="s">
        <v>5</v>
      </c>
      <c r="AF69" s="5" t="s">
        <v>8</v>
      </c>
      <c r="AG69" s="5" t="s">
        <v>6</v>
      </c>
      <c r="AH69" s="5" t="s">
        <v>7</v>
      </c>
      <c r="AJ69" s="28"/>
      <c r="AK69" s="29"/>
      <c r="AL69" s="5" t="s">
        <v>5</v>
      </c>
      <c r="AM69" s="5" t="s">
        <v>8</v>
      </c>
      <c r="AN69" s="5" t="s">
        <v>6</v>
      </c>
      <c r="AO69" s="5" t="s">
        <v>7</v>
      </c>
      <c r="AQ69" s="28"/>
      <c r="AR69" s="29"/>
      <c r="AS69" s="5" t="s">
        <v>5</v>
      </c>
      <c r="AT69" s="5" t="s">
        <v>8</v>
      </c>
      <c r="AU69" s="5" t="s">
        <v>6</v>
      </c>
      <c r="AV69" s="5" t="s">
        <v>7</v>
      </c>
      <c r="AX69" s="28"/>
      <c r="AY69" s="29"/>
      <c r="AZ69" s="5" t="s">
        <v>5</v>
      </c>
      <c r="BA69" s="5" t="s">
        <v>8</v>
      </c>
      <c r="BB69" s="5" t="s">
        <v>6</v>
      </c>
      <c r="BC69" s="5" t="s">
        <v>7</v>
      </c>
      <c r="BE69" s="28"/>
      <c r="BF69" s="29"/>
      <c r="BG69" s="5" t="s">
        <v>5</v>
      </c>
      <c r="BH69" s="5" t="s">
        <v>8</v>
      </c>
      <c r="BI69" s="5" t="s">
        <v>6</v>
      </c>
      <c r="BJ69" s="5" t="s">
        <v>7</v>
      </c>
      <c r="BL69" s="34"/>
      <c r="BM69" s="35"/>
      <c r="BN69" s="17" t="s">
        <v>5</v>
      </c>
      <c r="BO69" s="17" t="s">
        <v>8</v>
      </c>
      <c r="BP69" s="17" t="s">
        <v>6</v>
      </c>
      <c r="BQ69" s="17" t="s">
        <v>7</v>
      </c>
    </row>
    <row r="70" spans="1:69" x14ac:dyDescent="0.2">
      <c r="A70" s="36" t="s">
        <v>9</v>
      </c>
      <c r="B70" s="18" t="s">
        <v>28</v>
      </c>
      <c r="C70" s="14">
        <f>COUNTIF(Question1[Answer Choice 8], 1)</f>
        <v>0</v>
      </c>
      <c r="D70" s="9" t="e">
        <f>C70/C72</f>
        <v>#DIV/0!</v>
      </c>
      <c r="E70" s="11" t="e">
        <f>C70/C72</f>
        <v>#DIV/0!</v>
      </c>
      <c r="F70" s="9" t="e">
        <f>E70</f>
        <v>#DIV/0!</v>
      </c>
      <c r="H70" s="30" t="s">
        <v>9</v>
      </c>
      <c r="I70" s="16" t="s">
        <v>28</v>
      </c>
      <c r="J70" s="14">
        <f>COUNTIF(Question2[Answer Choice 8], 1)</f>
        <v>0</v>
      </c>
      <c r="K70" s="9" t="e">
        <f>J70/J72</f>
        <v>#DIV/0!</v>
      </c>
      <c r="L70" s="11" t="e">
        <f>J70/J72</f>
        <v>#DIV/0!</v>
      </c>
      <c r="M70" s="9" t="e">
        <f>L70</f>
        <v>#DIV/0!</v>
      </c>
      <c r="O70" s="30" t="s">
        <v>9</v>
      </c>
      <c r="P70" s="16" t="s">
        <v>28</v>
      </c>
      <c r="Q70" s="14">
        <f>COUNTIF(Question3[Answer Choice 8], 1)</f>
        <v>0</v>
      </c>
      <c r="R70" s="9" t="e">
        <f>Q70/Q72</f>
        <v>#DIV/0!</v>
      </c>
      <c r="S70" s="11" t="e">
        <f>Q70/Q72</f>
        <v>#DIV/0!</v>
      </c>
      <c r="T70" s="9" t="e">
        <f>S70</f>
        <v>#DIV/0!</v>
      </c>
      <c r="V70" s="30" t="s">
        <v>9</v>
      </c>
      <c r="W70" s="16" t="s">
        <v>28</v>
      </c>
      <c r="X70" s="14">
        <f>COUNTIF(Question4[Answer Choice 8], 1)</f>
        <v>0</v>
      </c>
      <c r="Y70" s="9" t="e">
        <f>X70/X72</f>
        <v>#DIV/0!</v>
      </c>
      <c r="Z70" s="11" t="e">
        <f>X70/X72</f>
        <v>#DIV/0!</v>
      </c>
      <c r="AA70" s="9" t="e">
        <f>Z70</f>
        <v>#DIV/0!</v>
      </c>
      <c r="AC70" s="30" t="s">
        <v>9</v>
      </c>
      <c r="AD70" s="16" t="s">
        <v>28</v>
      </c>
      <c r="AE70" s="14">
        <f>COUNTIF(Question5[Answer Choice 8], 1)</f>
        <v>0</v>
      </c>
      <c r="AF70" s="9" t="e">
        <f>AE70/AE72</f>
        <v>#DIV/0!</v>
      </c>
      <c r="AG70" s="11" t="e">
        <f>AE70/AE72</f>
        <v>#DIV/0!</v>
      </c>
      <c r="AH70" s="9" t="e">
        <f>AG70</f>
        <v>#DIV/0!</v>
      </c>
      <c r="AJ70" s="30" t="s">
        <v>9</v>
      </c>
      <c r="AK70" s="16" t="s">
        <v>28</v>
      </c>
      <c r="AL70" s="14">
        <f>COUNTIF(Question6[Answer Choice 8], 1)</f>
        <v>0</v>
      </c>
      <c r="AM70" s="9" t="e">
        <f>AL70/AL72</f>
        <v>#DIV/0!</v>
      </c>
      <c r="AN70" s="11" t="e">
        <f>AL70/AL72</f>
        <v>#DIV/0!</v>
      </c>
      <c r="AO70" s="9" t="e">
        <f>AN70</f>
        <v>#DIV/0!</v>
      </c>
      <c r="AQ70" s="30" t="s">
        <v>9</v>
      </c>
      <c r="AR70" s="16" t="s">
        <v>28</v>
      </c>
      <c r="AS70" s="14">
        <f>COUNTIF(Question7[Answer Choice 8], 1)</f>
        <v>0</v>
      </c>
      <c r="AT70" s="9" t="e">
        <f>AS70/AS72</f>
        <v>#DIV/0!</v>
      </c>
      <c r="AU70" s="11" t="e">
        <f>AS70/AS72</f>
        <v>#DIV/0!</v>
      </c>
      <c r="AV70" s="9" t="e">
        <f>AU70</f>
        <v>#DIV/0!</v>
      </c>
      <c r="AX70" s="30" t="s">
        <v>9</v>
      </c>
      <c r="AY70" s="16" t="s">
        <v>28</v>
      </c>
      <c r="AZ70" s="14">
        <f>COUNTIF(Question8[Answer Choice 8], 1)</f>
        <v>0</v>
      </c>
      <c r="BA70" s="9" t="e">
        <f>AZ70/AZ72</f>
        <v>#DIV/0!</v>
      </c>
      <c r="BB70" s="11" t="e">
        <f>AZ70/AZ72</f>
        <v>#DIV/0!</v>
      </c>
      <c r="BC70" s="9" t="e">
        <f>BB70</f>
        <v>#DIV/0!</v>
      </c>
      <c r="BE70" s="30" t="s">
        <v>9</v>
      </c>
      <c r="BF70" s="16" t="s">
        <v>28</v>
      </c>
      <c r="BG70" s="14">
        <f>COUNTIF(Question9[Answer Choice 8], 1)</f>
        <v>0</v>
      </c>
      <c r="BH70" s="9" t="e">
        <f>BG70/BG72</f>
        <v>#DIV/0!</v>
      </c>
      <c r="BI70" s="11" t="e">
        <f>BG70/BG72</f>
        <v>#DIV/0!</v>
      </c>
      <c r="BJ70" s="9" t="e">
        <f>BI70</f>
        <v>#DIV/0!</v>
      </c>
      <c r="BL70" s="36" t="s">
        <v>9</v>
      </c>
      <c r="BM70" s="18" t="s">
        <v>28</v>
      </c>
      <c r="BN70" s="14">
        <f>COUNTIF(Question10[Answer Choice 8], 1)</f>
        <v>0</v>
      </c>
      <c r="BO70" s="9" t="e">
        <f>BN70/BN72</f>
        <v>#DIV/0!</v>
      </c>
      <c r="BP70" s="11" t="e">
        <f>BN70/BN72</f>
        <v>#DIV/0!</v>
      </c>
      <c r="BQ70" s="9" t="e">
        <f>BP70</f>
        <v>#DIV/0!</v>
      </c>
    </row>
    <row r="71" spans="1:69" x14ac:dyDescent="0.2">
      <c r="A71" s="37"/>
      <c r="B71" s="19" t="s">
        <v>18</v>
      </c>
      <c r="C71" s="14">
        <f>COUNTBLANK(Question1[Answer Choice 8])</f>
        <v>0</v>
      </c>
      <c r="D71" s="9" t="e">
        <f>C71/C72</f>
        <v>#DIV/0!</v>
      </c>
      <c r="E71" s="11" t="e">
        <f>C71/C72</f>
        <v>#DIV/0!</v>
      </c>
      <c r="F71" s="9" t="e">
        <f>F70+E71</f>
        <v>#DIV/0!</v>
      </c>
      <c r="H71" s="31"/>
      <c r="I71" s="16" t="s">
        <v>18</v>
      </c>
      <c r="J71" s="14">
        <f>COUNTBLANK(Question2[Answer Choice 8])</f>
        <v>0</v>
      </c>
      <c r="K71" s="9" t="e">
        <f>J71/J72</f>
        <v>#DIV/0!</v>
      </c>
      <c r="L71" s="11" t="e">
        <f>J71/J72</f>
        <v>#DIV/0!</v>
      </c>
      <c r="M71" s="9" t="e">
        <f>M70+L71</f>
        <v>#DIV/0!</v>
      </c>
      <c r="O71" s="31"/>
      <c r="P71" s="16" t="s">
        <v>18</v>
      </c>
      <c r="Q71" s="14">
        <f>COUNTBLANK(Question3[Answer Choice 8])</f>
        <v>0</v>
      </c>
      <c r="R71" s="9" t="e">
        <f>Q71/Q72</f>
        <v>#DIV/0!</v>
      </c>
      <c r="S71" s="11" t="e">
        <f>Q71/Q72</f>
        <v>#DIV/0!</v>
      </c>
      <c r="T71" s="9" t="e">
        <f>T70+S71</f>
        <v>#DIV/0!</v>
      </c>
      <c r="V71" s="31"/>
      <c r="W71" s="16" t="s">
        <v>18</v>
      </c>
      <c r="X71" s="14">
        <f>COUNTBLANK(Question4[Answer Choice 8])</f>
        <v>0</v>
      </c>
      <c r="Y71" s="9" t="e">
        <f>X71/X72</f>
        <v>#DIV/0!</v>
      </c>
      <c r="Z71" s="11" t="e">
        <f>X71/X72</f>
        <v>#DIV/0!</v>
      </c>
      <c r="AA71" s="9" t="e">
        <f>AA70+Z71</f>
        <v>#DIV/0!</v>
      </c>
      <c r="AC71" s="31"/>
      <c r="AD71" s="16" t="s">
        <v>18</v>
      </c>
      <c r="AE71" s="14">
        <f>COUNTBLANK(Question5[Answer Choice 8])</f>
        <v>0</v>
      </c>
      <c r="AF71" s="9" t="e">
        <f>AE71/AE72</f>
        <v>#DIV/0!</v>
      </c>
      <c r="AG71" s="11" t="e">
        <f>AE71/AE72</f>
        <v>#DIV/0!</v>
      </c>
      <c r="AH71" s="9" t="e">
        <f>AH70+AG71</f>
        <v>#DIV/0!</v>
      </c>
      <c r="AJ71" s="31"/>
      <c r="AK71" s="16" t="s">
        <v>18</v>
      </c>
      <c r="AL71" s="14">
        <f>COUNTBLANK(Question6[Answer Choice 8])</f>
        <v>0</v>
      </c>
      <c r="AM71" s="9" t="e">
        <f>AL71/AL72</f>
        <v>#DIV/0!</v>
      </c>
      <c r="AN71" s="11" t="e">
        <f>AL71/AL72</f>
        <v>#DIV/0!</v>
      </c>
      <c r="AO71" s="9" t="e">
        <f>AO70+AN71</f>
        <v>#DIV/0!</v>
      </c>
      <c r="AQ71" s="31"/>
      <c r="AR71" s="16" t="s">
        <v>18</v>
      </c>
      <c r="AS71" s="14">
        <f>COUNTBLANK(Question7[Answer Choice 8])</f>
        <v>0</v>
      </c>
      <c r="AT71" s="9" t="e">
        <f>AS71/AS72</f>
        <v>#DIV/0!</v>
      </c>
      <c r="AU71" s="11" t="e">
        <f>AS71/AS72</f>
        <v>#DIV/0!</v>
      </c>
      <c r="AV71" s="9" t="e">
        <f>AV70+AU71</f>
        <v>#DIV/0!</v>
      </c>
      <c r="AX71" s="31"/>
      <c r="AY71" s="16" t="s">
        <v>18</v>
      </c>
      <c r="AZ71" s="14">
        <f>COUNTBLANK(Question8[Answer Choice 8])</f>
        <v>0</v>
      </c>
      <c r="BA71" s="9" t="e">
        <f>AZ71/AZ72</f>
        <v>#DIV/0!</v>
      </c>
      <c r="BB71" s="11" t="e">
        <f>AZ71/AZ72</f>
        <v>#DIV/0!</v>
      </c>
      <c r="BC71" s="9" t="e">
        <f>BC70+BB71</f>
        <v>#DIV/0!</v>
      </c>
      <c r="BE71" s="31"/>
      <c r="BF71" s="16" t="s">
        <v>18</v>
      </c>
      <c r="BG71" s="14">
        <f>COUNTBLANK(Question9[Answer Choice 8])</f>
        <v>0</v>
      </c>
      <c r="BH71" s="9" t="e">
        <f>BG71/BG72</f>
        <v>#DIV/0!</v>
      </c>
      <c r="BI71" s="11" t="e">
        <f>BG71/BG72</f>
        <v>#DIV/0!</v>
      </c>
      <c r="BJ71" s="9" t="e">
        <f>BJ70+BI71</f>
        <v>#DIV/0!</v>
      </c>
      <c r="BL71" s="37"/>
      <c r="BM71" s="19" t="s">
        <v>18</v>
      </c>
      <c r="BN71" s="14">
        <f>COUNTBLANK(Question10[Answer Choice 8])</f>
        <v>0</v>
      </c>
      <c r="BO71" s="9" t="e">
        <f>BN71/BN72</f>
        <v>#DIV/0!</v>
      </c>
      <c r="BP71" s="11" t="e">
        <f>BN71/BN72</f>
        <v>#DIV/0!</v>
      </c>
      <c r="BQ71" s="9" t="e">
        <f>BQ70+BP71</f>
        <v>#DIV/0!</v>
      </c>
    </row>
    <row r="72" spans="1:69" x14ac:dyDescent="0.2">
      <c r="A72" s="38"/>
      <c r="B72" s="20" t="s">
        <v>10</v>
      </c>
      <c r="C72" s="6">
        <f>SUM(C70:C71)</f>
        <v>0</v>
      </c>
      <c r="D72" s="9" t="e">
        <f>SUM(D70:D71)</f>
        <v>#DIV/0!</v>
      </c>
      <c r="E72" s="11" t="e">
        <f>SUM(E70:E71)</f>
        <v>#DIV/0!</v>
      </c>
      <c r="F72" s="4"/>
      <c r="H72" s="32"/>
      <c r="I72" s="15" t="s">
        <v>10</v>
      </c>
      <c r="J72" s="6">
        <f>SUM(J70:J71)</f>
        <v>0</v>
      </c>
      <c r="K72" s="9" t="e">
        <f>SUM(K70:K71)</f>
        <v>#DIV/0!</v>
      </c>
      <c r="L72" s="11" t="e">
        <f>SUM(L70:L71)</f>
        <v>#DIV/0!</v>
      </c>
      <c r="M72" s="4"/>
      <c r="O72" s="32"/>
      <c r="P72" s="15" t="s">
        <v>10</v>
      </c>
      <c r="Q72" s="6">
        <f>SUM(Q70:Q71)</f>
        <v>0</v>
      </c>
      <c r="R72" s="9" t="e">
        <f>SUM(R70:R71)</f>
        <v>#DIV/0!</v>
      </c>
      <c r="S72" s="11" t="e">
        <f>SUM(S70:S71)</f>
        <v>#DIV/0!</v>
      </c>
      <c r="T72" s="4"/>
      <c r="V72" s="32"/>
      <c r="W72" s="15" t="s">
        <v>10</v>
      </c>
      <c r="X72" s="6">
        <f>SUM(X70:X71)</f>
        <v>0</v>
      </c>
      <c r="Y72" s="9" t="e">
        <f>SUM(Y70:Y71)</f>
        <v>#DIV/0!</v>
      </c>
      <c r="Z72" s="11" t="e">
        <f>SUM(Z70:Z71)</f>
        <v>#DIV/0!</v>
      </c>
      <c r="AA72" s="4"/>
      <c r="AC72" s="32"/>
      <c r="AD72" s="15" t="s">
        <v>10</v>
      </c>
      <c r="AE72" s="6">
        <f>SUM(AE70:AE71)</f>
        <v>0</v>
      </c>
      <c r="AF72" s="9" t="e">
        <f>SUM(AF70:AF71)</f>
        <v>#DIV/0!</v>
      </c>
      <c r="AG72" s="11" t="e">
        <f>SUM(AG70:AG71)</f>
        <v>#DIV/0!</v>
      </c>
      <c r="AH72" s="4"/>
      <c r="AJ72" s="32"/>
      <c r="AK72" s="15" t="s">
        <v>10</v>
      </c>
      <c r="AL72" s="6">
        <f>SUM(AL70:AL71)</f>
        <v>0</v>
      </c>
      <c r="AM72" s="9" t="e">
        <f>SUM(AM70:AM71)</f>
        <v>#DIV/0!</v>
      </c>
      <c r="AN72" s="11" t="e">
        <f>SUM(AN70:AN71)</f>
        <v>#DIV/0!</v>
      </c>
      <c r="AO72" s="4"/>
      <c r="AQ72" s="32"/>
      <c r="AR72" s="15" t="s">
        <v>10</v>
      </c>
      <c r="AS72" s="6">
        <f>SUM(AS70:AS71)</f>
        <v>0</v>
      </c>
      <c r="AT72" s="9" t="e">
        <f>SUM(AT70:AT71)</f>
        <v>#DIV/0!</v>
      </c>
      <c r="AU72" s="11" t="e">
        <f>SUM(AU70:AU71)</f>
        <v>#DIV/0!</v>
      </c>
      <c r="AV72" s="4"/>
      <c r="AX72" s="32"/>
      <c r="AY72" s="15" t="s">
        <v>10</v>
      </c>
      <c r="AZ72" s="6">
        <f>SUM(AZ70:AZ71)</f>
        <v>0</v>
      </c>
      <c r="BA72" s="9" t="e">
        <f>SUM(BA70:BA71)</f>
        <v>#DIV/0!</v>
      </c>
      <c r="BB72" s="11" t="e">
        <f>SUM(BB70:BB71)</f>
        <v>#DIV/0!</v>
      </c>
      <c r="BC72" s="4"/>
      <c r="BE72" s="32"/>
      <c r="BF72" s="15" t="s">
        <v>10</v>
      </c>
      <c r="BG72" s="6">
        <f>SUM(BG70:BG71)</f>
        <v>0</v>
      </c>
      <c r="BH72" s="9" t="e">
        <f>SUM(BH70:BH71)</f>
        <v>#DIV/0!</v>
      </c>
      <c r="BI72" s="11" t="e">
        <f>SUM(BI70:BI71)</f>
        <v>#DIV/0!</v>
      </c>
      <c r="BJ72" s="4"/>
      <c r="BL72" s="38"/>
      <c r="BM72" s="20" t="s">
        <v>10</v>
      </c>
      <c r="BN72" s="6">
        <f>SUM(BN70:BN71)</f>
        <v>0</v>
      </c>
      <c r="BO72" s="9" t="e">
        <f>SUM(BO70:BO71)</f>
        <v>#DIV/0!</v>
      </c>
      <c r="BP72" s="11" t="e">
        <f>SUM(BP70:BP71)</f>
        <v>#DIV/0!</v>
      </c>
      <c r="BQ72" s="4"/>
    </row>
    <row r="75" spans="1:69" x14ac:dyDescent="0.2">
      <c r="A75" s="39" t="s">
        <v>38</v>
      </c>
      <c r="B75" s="55"/>
      <c r="C75" s="55"/>
      <c r="D75" s="55"/>
      <c r="E75" s="55"/>
      <c r="F75" s="56"/>
      <c r="H75" s="27" t="s">
        <v>38</v>
      </c>
      <c r="I75" s="59"/>
      <c r="J75" s="59"/>
      <c r="K75" s="59"/>
      <c r="L75" s="59"/>
      <c r="M75" s="60"/>
      <c r="O75" s="33" t="s">
        <v>38</v>
      </c>
      <c r="P75" s="61"/>
      <c r="Q75" s="61"/>
      <c r="R75" s="61"/>
      <c r="S75" s="61"/>
      <c r="T75" s="62"/>
      <c r="V75" s="40" t="s">
        <v>38</v>
      </c>
      <c r="W75" s="69"/>
      <c r="X75" s="69"/>
      <c r="Y75" s="69"/>
      <c r="Z75" s="69"/>
      <c r="AA75" s="70"/>
      <c r="AC75" s="42" t="s">
        <v>38</v>
      </c>
      <c r="AD75" s="71"/>
      <c r="AE75" s="71"/>
      <c r="AF75" s="71"/>
      <c r="AG75" s="71"/>
      <c r="AH75" s="72"/>
      <c r="AJ75" s="41" t="s">
        <v>38</v>
      </c>
      <c r="AK75" s="76"/>
      <c r="AL75" s="76"/>
      <c r="AM75" s="76"/>
      <c r="AN75" s="76"/>
      <c r="AO75" s="77"/>
      <c r="AQ75" s="39" t="s">
        <v>38</v>
      </c>
      <c r="AR75" s="55"/>
      <c r="AS75" s="55"/>
      <c r="AT75" s="55"/>
      <c r="AU75" s="55"/>
      <c r="AV75" s="56"/>
      <c r="AX75" s="27" t="s">
        <v>38</v>
      </c>
      <c r="AY75" s="59"/>
      <c r="AZ75" s="59"/>
      <c r="BA75" s="59"/>
      <c r="BB75" s="59"/>
      <c r="BC75" s="60"/>
      <c r="BE75" s="33" t="s">
        <v>38</v>
      </c>
      <c r="BF75" s="61"/>
      <c r="BG75" s="61"/>
      <c r="BH75" s="61"/>
      <c r="BI75" s="61"/>
      <c r="BJ75" s="62"/>
      <c r="BL75" s="40" t="s">
        <v>38</v>
      </c>
      <c r="BM75" s="69"/>
      <c r="BN75" s="69"/>
      <c r="BO75" s="69"/>
      <c r="BP75" s="69"/>
      <c r="BQ75" s="70"/>
    </row>
    <row r="76" spans="1:69" x14ac:dyDescent="0.2">
      <c r="A76" s="34"/>
      <c r="B76" s="35"/>
      <c r="C76" s="17" t="s">
        <v>5</v>
      </c>
      <c r="D76" s="17" t="s">
        <v>8</v>
      </c>
      <c r="E76" s="17" t="s">
        <v>6</v>
      </c>
      <c r="F76" s="17" t="s">
        <v>7</v>
      </c>
      <c r="H76" s="28"/>
      <c r="I76" s="29"/>
      <c r="J76" s="5" t="s">
        <v>5</v>
      </c>
      <c r="K76" s="5" t="s">
        <v>8</v>
      </c>
      <c r="L76" s="5" t="s">
        <v>6</v>
      </c>
      <c r="M76" s="5" t="s">
        <v>7</v>
      </c>
      <c r="O76" s="28"/>
      <c r="P76" s="29"/>
      <c r="Q76" s="5" t="s">
        <v>5</v>
      </c>
      <c r="R76" s="5" t="s">
        <v>8</v>
      </c>
      <c r="S76" s="5" t="s">
        <v>6</v>
      </c>
      <c r="T76" s="5" t="s">
        <v>7</v>
      </c>
      <c r="V76" s="28"/>
      <c r="W76" s="29"/>
      <c r="X76" s="5" t="s">
        <v>5</v>
      </c>
      <c r="Y76" s="5" t="s">
        <v>8</v>
      </c>
      <c r="Z76" s="5" t="s">
        <v>6</v>
      </c>
      <c r="AA76" s="5" t="s">
        <v>7</v>
      </c>
      <c r="AC76" s="28"/>
      <c r="AD76" s="29"/>
      <c r="AE76" s="5" t="s">
        <v>5</v>
      </c>
      <c r="AF76" s="5" t="s">
        <v>8</v>
      </c>
      <c r="AG76" s="5" t="s">
        <v>6</v>
      </c>
      <c r="AH76" s="5" t="s">
        <v>7</v>
      </c>
      <c r="AJ76" s="28"/>
      <c r="AK76" s="29"/>
      <c r="AL76" s="5" t="s">
        <v>5</v>
      </c>
      <c r="AM76" s="5" t="s">
        <v>8</v>
      </c>
      <c r="AN76" s="5" t="s">
        <v>6</v>
      </c>
      <c r="AO76" s="5" t="s">
        <v>7</v>
      </c>
      <c r="AQ76" s="28"/>
      <c r="AR76" s="29"/>
      <c r="AS76" s="5" t="s">
        <v>5</v>
      </c>
      <c r="AT76" s="5" t="s">
        <v>8</v>
      </c>
      <c r="AU76" s="5" t="s">
        <v>6</v>
      </c>
      <c r="AV76" s="5" t="s">
        <v>7</v>
      </c>
      <c r="AX76" s="28"/>
      <c r="AY76" s="29"/>
      <c r="AZ76" s="5" t="s">
        <v>5</v>
      </c>
      <c r="BA76" s="5" t="s">
        <v>8</v>
      </c>
      <c r="BB76" s="5" t="s">
        <v>6</v>
      </c>
      <c r="BC76" s="5" t="s">
        <v>7</v>
      </c>
      <c r="BE76" s="28"/>
      <c r="BF76" s="29"/>
      <c r="BG76" s="5" t="s">
        <v>5</v>
      </c>
      <c r="BH76" s="5" t="s">
        <v>8</v>
      </c>
      <c r="BI76" s="5" t="s">
        <v>6</v>
      </c>
      <c r="BJ76" s="5" t="s">
        <v>7</v>
      </c>
      <c r="BL76" s="34"/>
      <c r="BM76" s="35"/>
      <c r="BN76" s="17" t="s">
        <v>5</v>
      </c>
      <c r="BO76" s="17" t="s">
        <v>8</v>
      </c>
      <c r="BP76" s="17" t="s">
        <v>6</v>
      </c>
      <c r="BQ76" s="17" t="s">
        <v>7</v>
      </c>
    </row>
    <row r="77" spans="1:69" x14ac:dyDescent="0.2">
      <c r="A77" s="36" t="s">
        <v>9</v>
      </c>
      <c r="B77" s="18" t="s">
        <v>28</v>
      </c>
      <c r="C77" s="14">
        <f>COUNTIF(Question1[Answer Choice 9], 1)</f>
        <v>0</v>
      </c>
      <c r="D77" s="9" t="e">
        <f>C77/C79</f>
        <v>#DIV/0!</v>
      </c>
      <c r="E77" s="11" t="e">
        <f>C77/C79</f>
        <v>#DIV/0!</v>
      </c>
      <c r="F77" s="9" t="e">
        <f>E77</f>
        <v>#DIV/0!</v>
      </c>
      <c r="H77" s="30" t="s">
        <v>9</v>
      </c>
      <c r="I77" s="16" t="s">
        <v>28</v>
      </c>
      <c r="J77" s="14">
        <f>COUNTIF(Question2[Answer Choice 9], 1)</f>
        <v>0</v>
      </c>
      <c r="K77" s="9" t="e">
        <f>J77/J79</f>
        <v>#DIV/0!</v>
      </c>
      <c r="L77" s="11" t="e">
        <f>J77/J79</f>
        <v>#DIV/0!</v>
      </c>
      <c r="M77" s="9" t="e">
        <f>L77</f>
        <v>#DIV/0!</v>
      </c>
      <c r="O77" s="30" t="s">
        <v>9</v>
      </c>
      <c r="P77" s="16" t="s">
        <v>28</v>
      </c>
      <c r="Q77" s="14">
        <f>COUNTIF(Question3[Answer Choice 9], 1)</f>
        <v>0</v>
      </c>
      <c r="R77" s="9" t="e">
        <f>Q77/Q79</f>
        <v>#DIV/0!</v>
      </c>
      <c r="S77" s="11" t="e">
        <f>Q77/Q79</f>
        <v>#DIV/0!</v>
      </c>
      <c r="T77" s="9" t="e">
        <f>S77</f>
        <v>#DIV/0!</v>
      </c>
      <c r="V77" s="30" t="s">
        <v>9</v>
      </c>
      <c r="W77" s="16" t="s">
        <v>28</v>
      </c>
      <c r="X77" s="14">
        <f>COUNTIF(Question4[Answer Choice 9], 1)</f>
        <v>0</v>
      </c>
      <c r="Y77" s="9" t="e">
        <f>X77/X79</f>
        <v>#DIV/0!</v>
      </c>
      <c r="Z77" s="11" t="e">
        <f>X77/X79</f>
        <v>#DIV/0!</v>
      </c>
      <c r="AA77" s="9" t="e">
        <f>Z77</f>
        <v>#DIV/0!</v>
      </c>
      <c r="AC77" s="30" t="s">
        <v>9</v>
      </c>
      <c r="AD77" s="16" t="s">
        <v>28</v>
      </c>
      <c r="AE77" s="14">
        <f>COUNTIF(Question5[Answer Choice 9], 1)</f>
        <v>0</v>
      </c>
      <c r="AF77" s="9" t="e">
        <f>AE77/AE79</f>
        <v>#DIV/0!</v>
      </c>
      <c r="AG77" s="11" t="e">
        <f>AE77/AE79</f>
        <v>#DIV/0!</v>
      </c>
      <c r="AH77" s="9" t="e">
        <f>AG77</f>
        <v>#DIV/0!</v>
      </c>
      <c r="AJ77" s="30" t="s">
        <v>9</v>
      </c>
      <c r="AK77" s="16" t="s">
        <v>28</v>
      </c>
      <c r="AL77" s="14">
        <f>COUNTIF(Question6[Answer Choice 9], 1)</f>
        <v>0</v>
      </c>
      <c r="AM77" s="9" t="e">
        <f>AL77/AL79</f>
        <v>#DIV/0!</v>
      </c>
      <c r="AN77" s="11" t="e">
        <f>AL77/AL79</f>
        <v>#DIV/0!</v>
      </c>
      <c r="AO77" s="9" t="e">
        <f>AN77</f>
        <v>#DIV/0!</v>
      </c>
      <c r="AQ77" s="30" t="s">
        <v>9</v>
      </c>
      <c r="AR77" s="16" t="s">
        <v>28</v>
      </c>
      <c r="AS77" s="14">
        <f>COUNTIF(Question7[Answer Choice 9], 1)</f>
        <v>0</v>
      </c>
      <c r="AT77" s="9" t="e">
        <f>AS77/AS79</f>
        <v>#DIV/0!</v>
      </c>
      <c r="AU77" s="11" t="e">
        <f>AS77/AS79</f>
        <v>#DIV/0!</v>
      </c>
      <c r="AV77" s="9" t="e">
        <f>AU77</f>
        <v>#DIV/0!</v>
      </c>
      <c r="AX77" s="30" t="s">
        <v>9</v>
      </c>
      <c r="AY77" s="16" t="s">
        <v>28</v>
      </c>
      <c r="AZ77" s="14">
        <f>COUNTIF(Question8[Answer Choice 9], 1)</f>
        <v>0</v>
      </c>
      <c r="BA77" s="9" t="e">
        <f>AZ77/AZ79</f>
        <v>#DIV/0!</v>
      </c>
      <c r="BB77" s="11" t="e">
        <f>AZ77/AZ79</f>
        <v>#DIV/0!</v>
      </c>
      <c r="BC77" s="9" t="e">
        <f>BB77</f>
        <v>#DIV/0!</v>
      </c>
      <c r="BE77" s="30" t="s">
        <v>9</v>
      </c>
      <c r="BF77" s="16" t="s">
        <v>28</v>
      </c>
      <c r="BG77" s="14">
        <f>COUNTIF(Question9[Answer Choice 9], 1)</f>
        <v>0</v>
      </c>
      <c r="BH77" s="9" t="e">
        <f>BG77/BG79</f>
        <v>#DIV/0!</v>
      </c>
      <c r="BI77" s="11" t="e">
        <f>BG77/BG79</f>
        <v>#DIV/0!</v>
      </c>
      <c r="BJ77" s="9" t="e">
        <f>BI77</f>
        <v>#DIV/0!</v>
      </c>
      <c r="BL77" s="36" t="s">
        <v>9</v>
      </c>
      <c r="BM77" s="18" t="s">
        <v>28</v>
      </c>
      <c r="BN77" s="14">
        <f>COUNTIF(Question10[Answer Choice 9], 1)</f>
        <v>0</v>
      </c>
      <c r="BO77" s="9" t="e">
        <f>BN77/BN79</f>
        <v>#DIV/0!</v>
      </c>
      <c r="BP77" s="11" t="e">
        <f>BN77/BN79</f>
        <v>#DIV/0!</v>
      </c>
      <c r="BQ77" s="9" t="e">
        <f>BP77</f>
        <v>#DIV/0!</v>
      </c>
    </row>
    <row r="78" spans="1:69" x14ac:dyDescent="0.2">
      <c r="A78" s="37"/>
      <c r="B78" s="19" t="s">
        <v>18</v>
      </c>
      <c r="C78" s="14">
        <f>COUNTBLANK(Question1[Answer Choice 9])</f>
        <v>0</v>
      </c>
      <c r="D78" s="9" t="e">
        <f>C78/C79</f>
        <v>#DIV/0!</v>
      </c>
      <c r="E78" s="11" t="e">
        <f>C78/C79</f>
        <v>#DIV/0!</v>
      </c>
      <c r="F78" s="9" t="e">
        <f>F77+E78</f>
        <v>#DIV/0!</v>
      </c>
      <c r="H78" s="31"/>
      <c r="I78" s="16" t="s">
        <v>18</v>
      </c>
      <c r="J78" s="14">
        <f>COUNTBLANK(Question2[Answer Choice 9])</f>
        <v>0</v>
      </c>
      <c r="K78" s="9" t="e">
        <f>J78/J79</f>
        <v>#DIV/0!</v>
      </c>
      <c r="L78" s="11" t="e">
        <f>J78/J79</f>
        <v>#DIV/0!</v>
      </c>
      <c r="M78" s="9" t="e">
        <f>M77+L78</f>
        <v>#DIV/0!</v>
      </c>
      <c r="O78" s="31"/>
      <c r="P78" s="16" t="s">
        <v>18</v>
      </c>
      <c r="Q78" s="14">
        <f>COUNTBLANK(Question3[Answer Choice 9])</f>
        <v>0</v>
      </c>
      <c r="R78" s="9" t="e">
        <f>Q78/Q79</f>
        <v>#DIV/0!</v>
      </c>
      <c r="S78" s="11" t="e">
        <f>Q78/Q79</f>
        <v>#DIV/0!</v>
      </c>
      <c r="T78" s="9" t="e">
        <f>T77+S78</f>
        <v>#DIV/0!</v>
      </c>
      <c r="V78" s="31"/>
      <c r="W78" s="16" t="s">
        <v>18</v>
      </c>
      <c r="X78" s="14">
        <f>COUNTBLANK(Question4[Answer Choice 9])</f>
        <v>0</v>
      </c>
      <c r="Y78" s="9" t="e">
        <f>X78/X79</f>
        <v>#DIV/0!</v>
      </c>
      <c r="Z78" s="11" t="e">
        <f>X78/X79</f>
        <v>#DIV/0!</v>
      </c>
      <c r="AA78" s="9" t="e">
        <f>AA77+Z78</f>
        <v>#DIV/0!</v>
      </c>
      <c r="AC78" s="31"/>
      <c r="AD78" s="16" t="s">
        <v>18</v>
      </c>
      <c r="AE78" s="14">
        <f>COUNTBLANK(Question5[Answer Choice 9])</f>
        <v>0</v>
      </c>
      <c r="AF78" s="9" t="e">
        <f>AE78/AE79</f>
        <v>#DIV/0!</v>
      </c>
      <c r="AG78" s="11" t="e">
        <f>AE78/AE79</f>
        <v>#DIV/0!</v>
      </c>
      <c r="AH78" s="9" t="e">
        <f>AH77+AG78</f>
        <v>#DIV/0!</v>
      </c>
      <c r="AJ78" s="31"/>
      <c r="AK78" s="16" t="s">
        <v>18</v>
      </c>
      <c r="AL78" s="14">
        <f>COUNTBLANK(Question6[Answer Choice 9])</f>
        <v>0</v>
      </c>
      <c r="AM78" s="9" t="e">
        <f>AL78/AL79</f>
        <v>#DIV/0!</v>
      </c>
      <c r="AN78" s="11" t="e">
        <f>AL78/AL79</f>
        <v>#DIV/0!</v>
      </c>
      <c r="AO78" s="9" t="e">
        <f>AO77+AN78</f>
        <v>#DIV/0!</v>
      </c>
      <c r="AQ78" s="31"/>
      <c r="AR78" s="16" t="s">
        <v>18</v>
      </c>
      <c r="AS78" s="14">
        <f>COUNTBLANK(Question7[Answer Choice 9])</f>
        <v>0</v>
      </c>
      <c r="AT78" s="9" t="e">
        <f>AS78/AS79</f>
        <v>#DIV/0!</v>
      </c>
      <c r="AU78" s="11" t="e">
        <f>AS78/AS79</f>
        <v>#DIV/0!</v>
      </c>
      <c r="AV78" s="9" t="e">
        <f>AV77+AU78</f>
        <v>#DIV/0!</v>
      </c>
      <c r="AX78" s="31"/>
      <c r="AY78" s="16" t="s">
        <v>18</v>
      </c>
      <c r="AZ78" s="14">
        <f>COUNTBLANK(Question8[Answer Choice 9])</f>
        <v>0</v>
      </c>
      <c r="BA78" s="9" t="e">
        <f>AZ78/AZ79</f>
        <v>#DIV/0!</v>
      </c>
      <c r="BB78" s="11" t="e">
        <f>AZ78/AZ79</f>
        <v>#DIV/0!</v>
      </c>
      <c r="BC78" s="9" t="e">
        <f>BC77+BB78</f>
        <v>#DIV/0!</v>
      </c>
      <c r="BE78" s="31"/>
      <c r="BF78" s="16" t="s">
        <v>18</v>
      </c>
      <c r="BG78" s="14">
        <f>COUNTBLANK(Question9[Answer Choice 9])</f>
        <v>0</v>
      </c>
      <c r="BH78" s="9" t="e">
        <f>BG78/BG79</f>
        <v>#DIV/0!</v>
      </c>
      <c r="BI78" s="11" t="e">
        <f>BG78/BG79</f>
        <v>#DIV/0!</v>
      </c>
      <c r="BJ78" s="9" t="e">
        <f>BJ77+BI78</f>
        <v>#DIV/0!</v>
      </c>
      <c r="BL78" s="37"/>
      <c r="BM78" s="19" t="s">
        <v>18</v>
      </c>
      <c r="BN78" s="14">
        <f>COUNTBLANK(Question10[Answer Choice 9])</f>
        <v>0</v>
      </c>
      <c r="BO78" s="9" t="e">
        <f>BN78/BN79</f>
        <v>#DIV/0!</v>
      </c>
      <c r="BP78" s="11" t="e">
        <f>BN78/BN79</f>
        <v>#DIV/0!</v>
      </c>
      <c r="BQ78" s="9" t="e">
        <f>BQ77+BP78</f>
        <v>#DIV/0!</v>
      </c>
    </row>
    <row r="79" spans="1:69" x14ac:dyDescent="0.2">
      <c r="A79" s="38"/>
      <c r="B79" s="20" t="s">
        <v>10</v>
      </c>
      <c r="C79" s="6">
        <f>SUM(C77:C78)</f>
        <v>0</v>
      </c>
      <c r="D79" s="9" t="e">
        <f>SUM(D77:D78)</f>
        <v>#DIV/0!</v>
      </c>
      <c r="E79" s="11" t="e">
        <f>SUM(E77:E78)</f>
        <v>#DIV/0!</v>
      </c>
      <c r="F79" s="4"/>
      <c r="H79" s="32"/>
      <c r="I79" s="15" t="s">
        <v>10</v>
      </c>
      <c r="J79" s="6">
        <f>SUM(J77:J78)</f>
        <v>0</v>
      </c>
      <c r="K79" s="9" t="e">
        <f>SUM(K77:K78)</f>
        <v>#DIV/0!</v>
      </c>
      <c r="L79" s="11" t="e">
        <f>SUM(L77:L78)</f>
        <v>#DIV/0!</v>
      </c>
      <c r="M79" s="4"/>
      <c r="O79" s="32"/>
      <c r="P79" s="15" t="s">
        <v>10</v>
      </c>
      <c r="Q79" s="6">
        <f>SUM(Q77:Q78)</f>
        <v>0</v>
      </c>
      <c r="R79" s="9" t="e">
        <f>SUM(R77:R78)</f>
        <v>#DIV/0!</v>
      </c>
      <c r="S79" s="11" t="e">
        <f>SUM(S77:S78)</f>
        <v>#DIV/0!</v>
      </c>
      <c r="T79" s="4"/>
      <c r="V79" s="32"/>
      <c r="W79" s="15" t="s">
        <v>10</v>
      </c>
      <c r="X79" s="6">
        <f>SUM(X77:X78)</f>
        <v>0</v>
      </c>
      <c r="Y79" s="9" t="e">
        <f>SUM(Y77:Y78)</f>
        <v>#DIV/0!</v>
      </c>
      <c r="Z79" s="11" t="e">
        <f>SUM(Z77:Z78)</f>
        <v>#DIV/0!</v>
      </c>
      <c r="AA79" s="4"/>
      <c r="AC79" s="32"/>
      <c r="AD79" s="15" t="s">
        <v>10</v>
      </c>
      <c r="AE79" s="6">
        <f>SUM(AE77:AE78)</f>
        <v>0</v>
      </c>
      <c r="AF79" s="9" t="e">
        <f>SUM(AF77:AF78)</f>
        <v>#DIV/0!</v>
      </c>
      <c r="AG79" s="11" t="e">
        <f>SUM(AG77:AG78)</f>
        <v>#DIV/0!</v>
      </c>
      <c r="AH79" s="4"/>
      <c r="AJ79" s="32"/>
      <c r="AK79" s="15" t="s">
        <v>10</v>
      </c>
      <c r="AL79" s="6">
        <f>SUM(AL77:AL78)</f>
        <v>0</v>
      </c>
      <c r="AM79" s="9" t="e">
        <f>SUM(AM77:AM78)</f>
        <v>#DIV/0!</v>
      </c>
      <c r="AN79" s="11" t="e">
        <f>SUM(AN77:AN78)</f>
        <v>#DIV/0!</v>
      </c>
      <c r="AO79" s="4"/>
      <c r="AQ79" s="32"/>
      <c r="AR79" s="15" t="s">
        <v>10</v>
      </c>
      <c r="AS79" s="6">
        <f>SUM(AS77:AS78)</f>
        <v>0</v>
      </c>
      <c r="AT79" s="9" t="e">
        <f>SUM(AT77:AT78)</f>
        <v>#DIV/0!</v>
      </c>
      <c r="AU79" s="11" t="e">
        <f>SUM(AU77:AU78)</f>
        <v>#DIV/0!</v>
      </c>
      <c r="AV79" s="4"/>
      <c r="AX79" s="32"/>
      <c r="AY79" s="15" t="s">
        <v>10</v>
      </c>
      <c r="AZ79" s="6">
        <f>SUM(AZ77:AZ78)</f>
        <v>0</v>
      </c>
      <c r="BA79" s="9" t="e">
        <f>SUM(BA77:BA78)</f>
        <v>#DIV/0!</v>
      </c>
      <c r="BB79" s="11" t="e">
        <f>SUM(BB77:BB78)</f>
        <v>#DIV/0!</v>
      </c>
      <c r="BC79" s="4"/>
      <c r="BE79" s="32"/>
      <c r="BF79" s="15" t="s">
        <v>10</v>
      </c>
      <c r="BG79" s="6">
        <f>SUM(BG77:BG78)</f>
        <v>0</v>
      </c>
      <c r="BH79" s="9" t="e">
        <f>SUM(BH77:BH78)</f>
        <v>#DIV/0!</v>
      </c>
      <c r="BI79" s="11" t="e">
        <f>SUM(BI77:BI78)</f>
        <v>#DIV/0!</v>
      </c>
      <c r="BJ79" s="4"/>
      <c r="BL79" s="38"/>
      <c r="BM79" s="20" t="s">
        <v>10</v>
      </c>
      <c r="BN79" s="6">
        <f>SUM(BN77:BN78)</f>
        <v>0</v>
      </c>
      <c r="BO79" s="9" t="e">
        <f>SUM(BO77:BO78)</f>
        <v>#DIV/0!</v>
      </c>
      <c r="BP79" s="11" t="e">
        <f>SUM(BP77:BP78)</f>
        <v>#DIV/0!</v>
      </c>
      <c r="BQ79" s="4"/>
    </row>
    <row r="82" spans="1:69" x14ac:dyDescent="0.2">
      <c r="A82" s="39" t="s">
        <v>39</v>
      </c>
      <c r="B82" s="55"/>
      <c r="C82" s="55"/>
      <c r="D82" s="55"/>
      <c r="E82" s="55"/>
      <c r="F82" s="56"/>
      <c r="H82" s="27" t="s">
        <v>39</v>
      </c>
      <c r="I82" s="59"/>
      <c r="J82" s="59"/>
      <c r="K82" s="59"/>
      <c r="L82" s="59"/>
      <c r="M82" s="60"/>
      <c r="O82" s="33" t="s">
        <v>39</v>
      </c>
      <c r="P82" s="61"/>
      <c r="Q82" s="61"/>
      <c r="R82" s="61"/>
      <c r="S82" s="61"/>
      <c r="T82" s="62"/>
      <c r="V82" s="40" t="s">
        <v>39</v>
      </c>
      <c r="W82" s="69"/>
      <c r="X82" s="69"/>
      <c r="Y82" s="69"/>
      <c r="Z82" s="69"/>
      <c r="AA82" s="70"/>
      <c r="AC82" s="42" t="s">
        <v>39</v>
      </c>
      <c r="AD82" s="71"/>
      <c r="AE82" s="71"/>
      <c r="AF82" s="71"/>
      <c r="AG82" s="71"/>
      <c r="AH82" s="72"/>
      <c r="AJ82" s="41" t="s">
        <v>39</v>
      </c>
      <c r="AK82" s="76"/>
      <c r="AL82" s="76"/>
      <c r="AM82" s="76"/>
      <c r="AN82" s="76"/>
      <c r="AO82" s="77"/>
      <c r="AQ82" s="39" t="s">
        <v>39</v>
      </c>
      <c r="AR82" s="55"/>
      <c r="AS82" s="55"/>
      <c r="AT82" s="55"/>
      <c r="AU82" s="55"/>
      <c r="AV82" s="56"/>
      <c r="AX82" s="27" t="s">
        <v>39</v>
      </c>
      <c r="AY82" s="59"/>
      <c r="AZ82" s="59"/>
      <c r="BA82" s="59"/>
      <c r="BB82" s="59"/>
      <c r="BC82" s="60"/>
      <c r="BE82" s="33" t="s">
        <v>39</v>
      </c>
      <c r="BF82" s="61"/>
      <c r="BG82" s="61"/>
      <c r="BH82" s="61"/>
      <c r="BI82" s="61"/>
      <c r="BJ82" s="62"/>
      <c r="BL82" s="40" t="s">
        <v>39</v>
      </c>
      <c r="BM82" s="69"/>
      <c r="BN82" s="69"/>
      <c r="BO82" s="69"/>
      <c r="BP82" s="69"/>
      <c r="BQ82" s="70"/>
    </row>
    <row r="83" spans="1:69" x14ac:dyDescent="0.2">
      <c r="A83" s="34"/>
      <c r="B83" s="35"/>
      <c r="C83" s="17" t="s">
        <v>5</v>
      </c>
      <c r="D83" s="17" t="s">
        <v>8</v>
      </c>
      <c r="E83" s="17" t="s">
        <v>6</v>
      </c>
      <c r="F83" s="17" t="s">
        <v>7</v>
      </c>
      <c r="H83" s="28"/>
      <c r="I83" s="29"/>
      <c r="J83" s="5" t="s">
        <v>5</v>
      </c>
      <c r="K83" s="5" t="s">
        <v>8</v>
      </c>
      <c r="L83" s="5" t="s">
        <v>6</v>
      </c>
      <c r="M83" s="5" t="s">
        <v>7</v>
      </c>
      <c r="O83" s="28"/>
      <c r="P83" s="29"/>
      <c r="Q83" s="5" t="s">
        <v>5</v>
      </c>
      <c r="R83" s="5" t="s">
        <v>8</v>
      </c>
      <c r="S83" s="5" t="s">
        <v>6</v>
      </c>
      <c r="T83" s="5" t="s">
        <v>7</v>
      </c>
      <c r="V83" s="28"/>
      <c r="W83" s="29"/>
      <c r="X83" s="5" t="s">
        <v>5</v>
      </c>
      <c r="Y83" s="5" t="s">
        <v>8</v>
      </c>
      <c r="Z83" s="5" t="s">
        <v>6</v>
      </c>
      <c r="AA83" s="5" t="s">
        <v>7</v>
      </c>
      <c r="AC83" s="28"/>
      <c r="AD83" s="29"/>
      <c r="AE83" s="5" t="s">
        <v>5</v>
      </c>
      <c r="AF83" s="5" t="s">
        <v>8</v>
      </c>
      <c r="AG83" s="5" t="s">
        <v>6</v>
      </c>
      <c r="AH83" s="5" t="s">
        <v>7</v>
      </c>
      <c r="AJ83" s="28"/>
      <c r="AK83" s="29"/>
      <c r="AL83" s="5" t="s">
        <v>5</v>
      </c>
      <c r="AM83" s="5" t="s">
        <v>8</v>
      </c>
      <c r="AN83" s="5" t="s">
        <v>6</v>
      </c>
      <c r="AO83" s="5" t="s">
        <v>7</v>
      </c>
      <c r="AQ83" s="28"/>
      <c r="AR83" s="29"/>
      <c r="AS83" s="5" t="s">
        <v>5</v>
      </c>
      <c r="AT83" s="5" t="s">
        <v>8</v>
      </c>
      <c r="AU83" s="5" t="s">
        <v>6</v>
      </c>
      <c r="AV83" s="5" t="s">
        <v>7</v>
      </c>
      <c r="AX83" s="28"/>
      <c r="AY83" s="29"/>
      <c r="AZ83" s="5" t="s">
        <v>5</v>
      </c>
      <c r="BA83" s="5" t="s">
        <v>8</v>
      </c>
      <c r="BB83" s="5" t="s">
        <v>6</v>
      </c>
      <c r="BC83" s="5" t="s">
        <v>7</v>
      </c>
      <c r="BE83" s="28"/>
      <c r="BF83" s="29"/>
      <c r="BG83" s="5" t="s">
        <v>5</v>
      </c>
      <c r="BH83" s="5" t="s">
        <v>8</v>
      </c>
      <c r="BI83" s="5" t="s">
        <v>6</v>
      </c>
      <c r="BJ83" s="5" t="s">
        <v>7</v>
      </c>
      <c r="BL83" s="34"/>
      <c r="BM83" s="35"/>
      <c r="BN83" s="17" t="s">
        <v>5</v>
      </c>
      <c r="BO83" s="17" t="s">
        <v>8</v>
      </c>
      <c r="BP83" s="17" t="s">
        <v>6</v>
      </c>
      <c r="BQ83" s="17" t="s">
        <v>7</v>
      </c>
    </row>
    <row r="84" spans="1:69" x14ac:dyDescent="0.2">
      <c r="A84" s="36" t="s">
        <v>9</v>
      </c>
      <c r="B84" s="18" t="s">
        <v>28</v>
      </c>
      <c r="C84" s="14">
        <f>COUNTIF(Question1[Answer Choice 10], 1)</f>
        <v>0</v>
      </c>
      <c r="D84" s="9" t="e">
        <f>C84/C86</f>
        <v>#DIV/0!</v>
      </c>
      <c r="E84" s="11" t="e">
        <f>C84/C86</f>
        <v>#DIV/0!</v>
      </c>
      <c r="F84" s="9" t="e">
        <f>E84</f>
        <v>#DIV/0!</v>
      </c>
      <c r="H84" s="30" t="s">
        <v>9</v>
      </c>
      <c r="I84" s="16" t="s">
        <v>28</v>
      </c>
      <c r="J84" s="14">
        <f>COUNTIF(Question2[Answer Choice 10], 1)</f>
        <v>0</v>
      </c>
      <c r="K84" s="9" t="e">
        <f>J84/J86</f>
        <v>#DIV/0!</v>
      </c>
      <c r="L84" s="11" t="e">
        <f>J84/J86</f>
        <v>#DIV/0!</v>
      </c>
      <c r="M84" s="9" t="e">
        <f>L84</f>
        <v>#DIV/0!</v>
      </c>
      <c r="O84" s="30" t="s">
        <v>9</v>
      </c>
      <c r="P84" s="16" t="s">
        <v>28</v>
      </c>
      <c r="Q84" s="14">
        <f>COUNTIF(Question3[Answer Choice 10], 1)</f>
        <v>0</v>
      </c>
      <c r="R84" s="9" t="e">
        <f>Q84/Q86</f>
        <v>#DIV/0!</v>
      </c>
      <c r="S84" s="11" t="e">
        <f>Q84/Q86</f>
        <v>#DIV/0!</v>
      </c>
      <c r="T84" s="9" t="e">
        <f>S84</f>
        <v>#DIV/0!</v>
      </c>
      <c r="V84" s="30" t="s">
        <v>9</v>
      </c>
      <c r="W84" s="16" t="s">
        <v>28</v>
      </c>
      <c r="X84" s="14">
        <f>COUNTIF(Question4[Answer Choice 10], 1)</f>
        <v>0</v>
      </c>
      <c r="Y84" s="9" t="e">
        <f>X84/X86</f>
        <v>#DIV/0!</v>
      </c>
      <c r="Z84" s="11" t="e">
        <f>X84/X86</f>
        <v>#DIV/0!</v>
      </c>
      <c r="AA84" s="9" t="e">
        <f>Z84</f>
        <v>#DIV/0!</v>
      </c>
      <c r="AC84" s="30" t="s">
        <v>9</v>
      </c>
      <c r="AD84" s="16" t="s">
        <v>28</v>
      </c>
      <c r="AE84" s="14">
        <f>COUNTIF(Question5[Answer Choice 10], 1)</f>
        <v>0</v>
      </c>
      <c r="AF84" s="9" t="e">
        <f>AE84/AE86</f>
        <v>#DIV/0!</v>
      </c>
      <c r="AG84" s="11" t="e">
        <f>AE84/AE86</f>
        <v>#DIV/0!</v>
      </c>
      <c r="AH84" s="9" t="e">
        <f>AG84</f>
        <v>#DIV/0!</v>
      </c>
      <c r="AJ84" s="30" t="s">
        <v>9</v>
      </c>
      <c r="AK84" s="16" t="s">
        <v>28</v>
      </c>
      <c r="AL84" s="14">
        <f>COUNTIF(Question6[Answer Choice 10], 1)</f>
        <v>0</v>
      </c>
      <c r="AM84" s="9" t="e">
        <f>AL84/AL86</f>
        <v>#DIV/0!</v>
      </c>
      <c r="AN84" s="11" t="e">
        <f>AL84/AL86</f>
        <v>#DIV/0!</v>
      </c>
      <c r="AO84" s="9" t="e">
        <f>AN84</f>
        <v>#DIV/0!</v>
      </c>
      <c r="AQ84" s="30" t="s">
        <v>9</v>
      </c>
      <c r="AR84" s="16" t="s">
        <v>28</v>
      </c>
      <c r="AS84" s="14">
        <f>COUNTIF(Question7[Answer Choice 10], 1)</f>
        <v>0</v>
      </c>
      <c r="AT84" s="9" t="e">
        <f>AS84/AS86</f>
        <v>#DIV/0!</v>
      </c>
      <c r="AU84" s="11" t="e">
        <f>AS84/AS86</f>
        <v>#DIV/0!</v>
      </c>
      <c r="AV84" s="9" t="e">
        <f>AU84</f>
        <v>#DIV/0!</v>
      </c>
      <c r="AX84" s="30" t="s">
        <v>9</v>
      </c>
      <c r="AY84" s="16" t="s">
        <v>28</v>
      </c>
      <c r="AZ84" s="14">
        <f>COUNTIF(Question8[Answer Choice 10], 1)</f>
        <v>0</v>
      </c>
      <c r="BA84" s="9" t="e">
        <f>AZ84/AZ86</f>
        <v>#DIV/0!</v>
      </c>
      <c r="BB84" s="11" t="e">
        <f>AZ84/AZ86</f>
        <v>#DIV/0!</v>
      </c>
      <c r="BC84" s="9" t="e">
        <f>BB84</f>
        <v>#DIV/0!</v>
      </c>
      <c r="BE84" s="30" t="s">
        <v>9</v>
      </c>
      <c r="BF84" s="16" t="s">
        <v>28</v>
      </c>
      <c r="BG84" s="14">
        <f>COUNTIF(Question9[Answer Choice 10], 1)</f>
        <v>0</v>
      </c>
      <c r="BH84" s="9" t="e">
        <f>BG84/BG86</f>
        <v>#DIV/0!</v>
      </c>
      <c r="BI84" s="11" t="e">
        <f>BG84/BG86</f>
        <v>#DIV/0!</v>
      </c>
      <c r="BJ84" s="9" t="e">
        <f>BI84</f>
        <v>#DIV/0!</v>
      </c>
      <c r="BL84" s="36" t="s">
        <v>9</v>
      </c>
      <c r="BM84" s="18" t="s">
        <v>28</v>
      </c>
      <c r="BN84" s="14">
        <f>COUNTIF(Question10[Answer Choice 10], 1)</f>
        <v>0</v>
      </c>
      <c r="BO84" s="9" t="e">
        <f>BN84/BN86</f>
        <v>#DIV/0!</v>
      </c>
      <c r="BP84" s="11" t="e">
        <f>BN84/BN86</f>
        <v>#DIV/0!</v>
      </c>
      <c r="BQ84" s="9" t="e">
        <f>BP84</f>
        <v>#DIV/0!</v>
      </c>
    </row>
    <row r="85" spans="1:69" x14ac:dyDescent="0.2">
      <c r="A85" s="37"/>
      <c r="B85" s="19" t="s">
        <v>18</v>
      </c>
      <c r="C85" s="14">
        <f>COUNTBLANK(Question1[Answer Choice 10])</f>
        <v>0</v>
      </c>
      <c r="D85" s="9" t="e">
        <f>C85/C86</f>
        <v>#DIV/0!</v>
      </c>
      <c r="E85" s="11" t="e">
        <f>C85/C86</f>
        <v>#DIV/0!</v>
      </c>
      <c r="F85" s="9" t="e">
        <f>F84+E85</f>
        <v>#DIV/0!</v>
      </c>
      <c r="H85" s="31"/>
      <c r="I85" s="16" t="s">
        <v>18</v>
      </c>
      <c r="J85" s="14">
        <f>COUNTBLANK(Question2[Answer Choice 10])</f>
        <v>0</v>
      </c>
      <c r="K85" s="9" t="e">
        <f>J85/J86</f>
        <v>#DIV/0!</v>
      </c>
      <c r="L85" s="11" t="e">
        <f>J85/J86</f>
        <v>#DIV/0!</v>
      </c>
      <c r="M85" s="9" t="e">
        <f>M84+L85</f>
        <v>#DIV/0!</v>
      </c>
      <c r="O85" s="31"/>
      <c r="P85" s="16" t="s">
        <v>18</v>
      </c>
      <c r="Q85" s="14">
        <f>COUNTBLANK(Question3[Answer Choice 10])</f>
        <v>0</v>
      </c>
      <c r="R85" s="9" t="e">
        <f>Q85/Q86</f>
        <v>#DIV/0!</v>
      </c>
      <c r="S85" s="11" t="e">
        <f>Q85/Q86</f>
        <v>#DIV/0!</v>
      </c>
      <c r="T85" s="9" t="e">
        <f>T84+S85</f>
        <v>#DIV/0!</v>
      </c>
      <c r="V85" s="31"/>
      <c r="W85" s="16" t="s">
        <v>18</v>
      </c>
      <c r="X85" s="14">
        <f>COUNTBLANK(Question4[Answer Choice 10])</f>
        <v>0</v>
      </c>
      <c r="Y85" s="9" t="e">
        <f>X85/X86</f>
        <v>#DIV/0!</v>
      </c>
      <c r="Z85" s="11" t="e">
        <f>X85/X86</f>
        <v>#DIV/0!</v>
      </c>
      <c r="AA85" s="9" t="e">
        <f>AA84+Z85</f>
        <v>#DIV/0!</v>
      </c>
      <c r="AC85" s="31"/>
      <c r="AD85" s="16" t="s">
        <v>18</v>
      </c>
      <c r="AE85" s="14">
        <f>COUNTBLANK(Question5[Answer Choice 10])</f>
        <v>0</v>
      </c>
      <c r="AF85" s="9" t="e">
        <f>AE85/AE86</f>
        <v>#DIV/0!</v>
      </c>
      <c r="AG85" s="11" t="e">
        <f>AE85/AE86</f>
        <v>#DIV/0!</v>
      </c>
      <c r="AH85" s="9" t="e">
        <f>AH84+AG85</f>
        <v>#DIV/0!</v>
      </c>
      <c r="AJ85" s="31"/>
      <c r="AK85" s="16" t="s">
        <v>18</v>
      </c>
      <c r="AL85" s="14">
        <f>COUNTBLANK(Question6[Answer Choice 10])</f>
        <v>0</v>
      </c>
      <c r="AM85" s="9" t="e">
        <f>AL85/AL86</f>
        <v>#DIV/0!</v>
      </c>
      <c r="AN85" s="11" t="e">
        <f>AL85/AL86</f>
        <v>#DIV/0!</v>
      </c>
      <c r="AO85" s="9" t="e">
        <f>AO84+AN85</f>
        <v>#DIV/0!</v>
      </c>
      <c r="AQ85" s="31"/>
      <c r="AR85" s="16" t="s">
        <v>18</v>
      </c>
      <c r="AS85" s="14">
        <f>COUNTBLANK(Question7[Answer Choice 10])</f>
        <v>0</v>
      </c>
      <c r="AT85" s="9" t="e">
        <f>AS85/AS86</f>
        <v>#DIV/0!</v>
      </c>
      <c r="AU85" s="11" t="e">
        <f>AS85/AS86</f>
        <v>#DIV/0!</v>
      </c>
      <c r="AV85" s="9" t="e">
        <f>AV84+AU85</f>
        <v>#DIV/0!</v>
      </c>
      <c r="AX85" s="31"/>
      <c r="AY85" s="16" t="s">
        <v>18</v>
      </c>
      <c r="AZ85" s="14">
        <f>COUNTBLANK(Question8[Answer Choice 10])</f>
        <v>0</v>
      </c>
      <c r="BA85" s="9" t="e">
        <f>AZ85/AZ86</f>
        <v>#DIV/0!</v>
      </c>
      <c r="BB85" s="11" t="e">
        <f>AZ85/AZ86</f>
        <v>#DIV/0!</v>
      </c>
      <c r="BC85" s="9" t="e">
        <f>BC84+BB85</f>
        <v>#DIV/0!</v>
      </c>
      <c r="BE85" s="31"/>
      <c r="BF85" s="16" t="s">
        <v>18</v>
      </c>
      <c r="BG85" s="14">
        <f>COUNTBLANK(Question9[Answer Choice 10])</f>
        <v>0</v>
      </c>
      <c r="BH85" s="9" t="e">
        <f>BG85/BG86</f>
        <v>#DIV/0!</v>
      </c>
      <c r="BI85" s="11" t="e">
        <f>BG85/BG86</f>
        <v>#DIV/0!</v>
      </c>
      <c r="BJ85" s="9" t="e">
        <f>BJ84+BI85</f>
        <v>#DIV/0!</v>
      </c>
      <c r="BL85" s="37"/>
      <c r="BM85" s="19" t="s">
        <v>18</v>
      </c>
      <c r="BN85" s="14">
        <f>COUNTBLANK(Question10[Answer Choice 10])</f>
        <v>0</v>
      </c>
      <c r="BO85" s="9" t="e">
        <f>BN85/BN86</f>
        <v>#DIV/0!</v>
      </c>
      <c r="BP85" s="11" t="e">
        <f>BN85/BN86</f>
        <v>#DIV/0!</v>
      </c>
      <c r="BQ85" s="9" t="e">
        <f>BQ84+BP85</f>
        <v>#DIV/0!</v>
      </c>
    </row>
    <row r="86" spans="1:69" x14ac:dyDescent="0.2">
      <c r="A86" s="38"/>
      <c r="B86" s="20" t="s">
        <v>10</v>
      </c>
      <c r="C86" s="6">
        <f>SUM(C84:C85)</f>
        <v>0</v>
      </c>
      <c r="D86" s="9" t="e">
        <f>SUM(D84:D85)</f>
        <v>#DIV/0!</v>
      </c>
      <c r="E86" s="11" t="e">
        <f>SUM(E84:E85)</f>
        <v>#DIV/0!</v>
      </c>
      <c r="F86" s="4"/>
      <c r="H86" s="32"/>
      <c r="I86" s="15" t="s">
        <v>10</v>
      </c>
      <c r="J86" s="6">
        <f>SUM(J84:J85)</f>
        <v>0</v>
      </c>
      <c r="K86" s="9" t="e">
        <f>SUM(K84:K85)</f>
        <v>#DIV/0!</v>
      </c>
      <c r="L86" s="11" t="e">
        <f>SUM(L84:L85)</f>
        <v>#DIV/0!</v>
      </c>
      <c r="M86" s="4"/>
      <c r="O86" s="32"/>
      <c r="P86" s="15" t="s">
        <v>10</v>
      </c>
      <c r="Q86" s="6">
        <f>SUM(Q84:Q85)</f>
        <v>0</v>
      </c>
      <c r="R86" s="9" t="e">
        <f>SUM(R84:R85)</f>
        <v>#DIV/0!</v>
      </c>
      <c r="S86" s="11" t="e">
        <f>SUM(S84:S85)</f>
        <v>#DIV/0!</v>
      </c>
      <c r="T86" s="4"/>
      <c r="V86" s="32"/>
      <c r="W86" s="15" t="s">
        <v>10</v>
      </c>
      <c r="X86" s="6">
        <f>SUM(X84:X85)</f>
        <v>0</v>
      </c>
      <c r="Y86" s="9" t="e">
        <f>SUM(Y84:Y85)</f>
        <v>#DIV/0!</v>
      </c>
      <c r="Z86" s="11" t="e">
        <f>SUM(Z84:Z85)</f>
        <v>#DIV/0!</v>
      </c>
      <c r="AA86" s="4"/>
      <c r="AC86" s="32"/>
      <c r="AD86" s="15" t="s">
        <v>10</v>
      </c>
      <c r="AE86" s="6">
        <f>SUM(AE84:AE85)</f>
        <v>0</v>
      </c>
      <c r="AF86" s="9" t="e">
        <f>SUM(AF84:AF85)</f>
        <v>#DIV/0!</v>
      </c>
      <c r="AG86" s="11" t="e">
        <f>SUM(AG84:AG85)</f>
        <v>#DIV/0!</v>
      </c>
      <c r="AH86" s="4"/>
      <c r="AJ86" s="32"/>
      <c r="AK86" s="15" t="s">
        <v>10</v>
      </c>
      <c r="AL86" s="6">
        <f>SUM(AL84:AL85)</f>
        <v>0</v>
      </c>
      <c r="AM86" s="9" t="e">
        <f>SUM(AM84:AM85)</f>
        <v>#DIV/0!</v>
      </c>
      <c r="AN86" s="11" t="e">
        <f>SUM(AN84:AN85)</f>
        <v>#DIV/0!</v>
      </c>
      <c r="AO86" s="4"/>
      <c r="AQ86" s="32"/>
      <c r="AR86" s="15" t="s">
        <v>10</v>
      </c>
      <c r="AS86" s="6">
        <f>SUM(AS84:AS85)</f>
        <v>0</v>
      </c>
      <c r="AT86" s="9" t="e">
        <f>SUM(AT84:AT85)</f>
        <v>#DIV/0!</v>
      </c>
      <c r="AU86" s="11" t="e">
        <f>SUM(AU84:AU85)</f>
        <v>#DIV/0!</v>
      </c>
      <c r="AV86" s="4"/>
      <c r="AX86" s="32"/>
      <c r="AY86" s="15" t="s">
        <v>10</v>
      </c>
      <c r="AZ86" s="6">
        <f>SUM(AZ84:AZ85)</f>
        <v>0</v>
      </c>
      <c r="BA86" s="9" t="e">
        <f>SUM(BA84:BA85)</f>
        <v>#DIV/0!</v>
      </c>
      <c r="BB86" s="11" t="e">
        <f>SUM(BB84:BB85)</f>
        <v>#DIV/0!</v>
      </c>
      <c r="BC86" s="4"/>
      <c r="BE86" s="32"/>
      <c r="BF86" s="15" t="s">
        <v>10</v>
      </c>
      <c r="BG86" s="6">
        <f>SUM(BG84:BG85)</f>
        <v>0</v>
      </c>
      <c r="BH86" s="9" t="e">
        <f>SUM(BH84:BH85)</f>
        <v>#DIV/0!</v>
      </c>
      <c r="BI86" s="11" t="e">
        <f>SUM(BI84:BI85)</f>
        <v>#DIV/0!</v>
      </c>
      <c r="BJ86" s="4"/>
      <c r="BL86" s="38"/>
      <c r="BM86" s="20" t="s">
        <v>10</v>
      </c>
      <c r="BN86" s="6">
        <f>SUM(BN84:BN85)</f>
        <v>0</v>
      </c>
      <c r="BO86" s="9" t="e">
        <f>SUM(BO84:BO85)</f>
        <v>#DIV/0!</v>
      </c>
      <c r="BP86" s="11" t="e">
        <f>SUM(BP84:BP85)</f>
        <v>#DIV/0!</v>
      </c>
      <c r="BQ86" s="4"/>
    </row>
  </sheetData>
  <mergeCells count="330">
    <mergeCell ref="BE3:BE13"/>
    <mergeCell ref="AX1:BC1"/>
    <mergeCell ref="AX2:AY2"/>
    <mergeCell ref="AX3:AX13"/>
    <mergeCell ref="AQ1:AV1"/>
    <mergeCell ref="BL1:BQ1"/>
    <mergeCell ref="BL2:BM2"/>
    <mergeCell ref="BL3:BL13"/>
    <mergeCell ref="BL19:BQ19"/>
    <mergeCell ref="BE1:BJ1"/>
    <mergeCell ref="BE2:BF2"/>
    <mergeCell ref="AQ2:AR2"/>
    <mergeCell ref="AQ3:AQ13"/>
    <mergeCell ref="AQ19:AV19"/>
    <mergeCell ref="BE19:BJ19"/>
    <mergeCell ref="A1:F1"/>
    <mergeCell ref="A3:A13"/>
    <mergeCell ref="A19:F19"/>
    <mergeCell ref="A2:B2"/>
    <mergeCell ref="H1:M1"/>
    <mergeCell ref="H3:H13"/>
    <mergeCell ref="H19:M19"/>
    <mergeCell ref="V1:AA1"/>
    <mergeCell ref="V3:V13"/>
    <mergeCell ref="V19:AA19"/>
    <mergeCell ref="AJ55:AK55"/>
    <mergeCell ref="A20:B20"/>
    <mergeCell ref="H2:I2"/>
    <mergeCell ref="O2:P2"/>
    <mergeCell ref="H20:I20"/>
    <mergeCell ref="A21:A23"/>
    <mergeCell ref="A26:F26"/>
    <mergeCell ref="A27:B27"/>
    <mergeCell ref="O1:T1"/>
    <mergeCell ref="O3:O13"/>
    <mergeCell ref="V2:W2"/>
    <mergeCell ref="AJ1:AO1"/>
    <mergeCell ref="AJ3:AJ13"/>
    <mergeCell ref="AJ2:AK2"/>
    <mergeCell ref="AC1:AH1"/>
    <mergeCell ref="AC3:AC13"/>
    <mergeCell ref="AC2:AD2"/>
    <mergeCell ref="O20:P20"/>
    <mergeCell ref="V20:W20"/>
    <mergeCell ref="A28:A30"/>
    <mergeCell ref="A33:F33"/>
    <mergeCell ref="A34:B34"/>
    <mergeCell ref="A35:A37"/>
    <mergeCell ref="A40:F40"/>
    <mergeCell ref="A41:B41"/>
    <mergeCell ref="A42:A44"/>
    <mergeCell ref="A47:F47"/>
    <mergeCell ref="A48:B48"/>
    <mergeCell ref="A49:A51"/>
    <mergeCell ref="A54:F54"/>
    <mergeCell ref="A55:B55"/>
    <mergeCell ref="A56:A58"/>
    <mergeCell ref="A61:F61"/>
    <mergeCell ref="A62:B62"/>
    <mergeCell ref="A63:A65"/>
    <mergeCell ref="A68:F68"/>
    <mergeCell ref="A69:B69"/>
    <mergeCell ref="A70:A72"/>
    <mergeCell ref="A75:F75"/>
    <mergeCell ref="A76:B76"/>
    <mergeCell ref="A77:A79"/>
    <mergeCell ref="A82:F82"/>
    <mergeCell ref="A83:B83"/>
    <mergeCell ref="A84:A86"/>
    <mergeCell ref="H21:H23"/>
    <mergeCell ref="H26:M26"/>
    <mergeCell ref="H27:I27"/>
    <mergeCell ref="H28:H30"/>
    <mergeCell ref="H33:M33"/>
    <mergeCell ref="H34:I34"/>
    <mergeCell ref="H35:H37"/>
    <mergeCell ref="H40:M40"/>
    <mergeCell ref="H41:I41"/>
    <mergeCell ref="H42:H44"/>
    <mergeCell ref="H47:M47"/>
    <mergeCell ref="H48:I48"/>
    <mergeCell ref="H49:H51"/>
    <mergeCell ref="H54:M54"/>
    <mergeCell ref="H55:I55"/>
    <mergeCell ref="H56:H58"/>
    <mergeCell ref="H61:M61"/>
    <mergeCell ref="H62:I62"/>
    <mergeCell ref="H63:H65"/>
    <mergeCell ref="H68:M68"/>
    <mergeCell ref="H69:I69"/>
    <mergeCell ref="H70:H72"/>
    <mergeCell ref="H75:M75"/>
    <mergeCell ref="H76:I76"/>
    <mergeCell ref="H77:H79"/>
    <mergeCell ref="H82:M82"/>
    <mergeCell ref="H83:I83"/>
    <mergeCell ref="H84:H86"/>
    <mergeCell ref="O19:T19"/>
    <mergeCell ref="O21:O23"/>
    <mergeCell ref="O26:T26"/>
    <mergeCell ref="O27:P27"/>
    <mergeCell ref="O28:O30"/>
    <mergeCell ref="O33:T33"/>
    <mergeCell ref="O34:P34"/>
    <mergeCell ref="O35:O37"/>
    <mergeCell ref="O40:T40"/>
    <mergeCell ref="O41:P41"/>
    <mergeCell ref="O42:O44"/>
    <mergeCell ref="O47:T47"/>
    <mergeCell ref="O48:P48"/>
    <mergeCell ref="O49:O51"/>
    <mergeCell ref="O54:T54"/>
    <mergeCell ref="O55:P55"/>
    <mergeCell ref="O56:O58"/>
    <mergeCell ref="O61:T61"/>
    <mergeCell ref="O62:P62"/>
    <mergeCell ref="O63:O65"/>
    <mergeCell ref="O68:T68"/>
    <mergeCell ref="O69:P69"/>
    <mergeCell ref="O70:O72"/>
    <mergeCell ref="O75:T75"/>
    <mergeCell ref="O76:P76"/>
    <mergeCell ref="O77:O79"/>
    <mergeCell ref="O82:T82"/>
    <mergeCell ref="O83:P83"/>
    <mergeCell ref="O84:O86"/>
    <mergeCell ref="V21:V23"/>
    <mergeCell ref="V26:AA26"/>
    <mergeCell ref="V27:W27"/>
    <mergeCell ref="V28:V30"/>
    <mergeCell ref="V33:AA33"/>
    <mergeCell ref="V34:W34"/>
    <mergeCell ref="V35:V37"/>
    <mergeCell ref="V40:AA40"/>
    <mergeCell ref="V41:W41"/>
    <mergeCell ref="V42:V44"/>
    <mergeCell ref="V47:AA47"/>
    <mergeCell ref="V48:W48"/>
    <mergeCell ref="V49:V51"/>
    <mergeCell ref="V54:AA54"/>
    <mergeCell ref="V55:W55"/>
    <mergeCell ref="V56:V58"/>
    <mergeCell ref="V61:AA61"/>
    <mergeCell ref="V62:W62"/>
    <mergeCell ref="V63:V65"/>
    <mergeCell ref="V68:AA68"/>
    <mergeCell ref="V69:W69"/>
    <mergeCell ref="V70:V72"/>
    <mergeCell ref="V84:V86"/>
    <mergeCell ref="AC19:AH19"/>
    <mergeCell ref="AC20:AD20"/>
    <mergeCell ref="AC21:AC23"/>
    <mergeCell ref="AC26:AH26"/>
    <mergeCell ref="AC27:AD27"/>
    <mergeCell ref="AC28:AC30"/>
    <mergeCell ref="AC33:AH33"/>
    <mergeCell ref="AC34:AD34"/>
    <mergeCell ref="AC35:AC37"/>
    <mergeCell ref="AC40:AH40"/>
    <mergeCell ref="AC41:AD41"/>
    <mergeCell ref="AC42:AC44"/>
    <mergeCell ref="AC47:AH47"/>
    <mergeCell ref="AC48:AD48"/>
    <mergeCell ref="AC49:AC51"/>
    <mergeCell ref="AC54:AH54"/>
    <mergeCell ref="AC55:AD55"/>
    <mergeCell ref="AC56:AC58"/>
    <mergeCell ref="AC62:AD62"/>
    <mergeCell ref="AC63:AC65"/>
    <mergeCell ref="AC68:AH68"/>
    <mergeCell ref="AC70:AC72"/>
    <mergeCell ref="AC76:AD76"/>
    <mergeCell ref="AC77:AC79"/>
    <mergeCell ref="V75:AA75"/>
    <mergeCell ref="V76:W76"/>
    <mergeCell ref="V77:V79"/>
    <mergeCell ref="AC82:AH82"/>
    <mergeCell ref="V82:AA82"/>
    <mergeCell ref="AC83:AD83"/>
    <mergeCell ref="V83:W83"/>
    <mergeCell ref="AC84:AC86"/>
    <mergeCell ref="AJ19:AO19"/>
    <mergeCell ref="AJ20:AK20"/>
    <mergeCell ref="AJ21:AJ23"/>
    <mergeCell ref="AJ26:AO26"/>
    <mergeCell ref="AJ27:AK27"/>
    <mergeCell ref="AJ28:AJ30"/>
    <mergeCell ref="AJ33:AO33"/>
    <mergeCell ref="AJ34:AK34"/>
    <mergeCell ref="AJ35:AJ37"/>
    <mergeCell ref="AJ40:AO40"/>
    <mergeCell ref="AJ41:AK41"/>
    <mergeCell ref="AJ42:AJ44"/>
    <mergeCell ref="AJ47:AO47"/>
    <mergeCell ref="AJ48:AK48"/>
    <mergeCell ref="AJ49:AJ51"/>
    <mergeCell ref="AJ54:AO54"/>
    <mergeCell ref="AJ77:AJ79"/>
    <mergeCell ref="AJ82:AO82"/>
    <mergeCell ref="AJ83:AK83"/>
    <mergeCell ref="AJ84:AJ86"/>
    <mergeCell ref="AC61:AH61"/>
    <mergeCell ref="AC69:AD69"/>
    <mergeCell ref="AC75:AH75"/>
    <mergeCell ref="AQ20:AR20"/>
    <mergeCell ref="AQ21:AQ23"/>
    <mergeCell ref="AX19:BC19"/>
    <mergeCell ref="AX20:AY20"/>
    <mergeCell ref="AX21:AX23"/>
    <mergeCell ref="AQ75:AV75"/>
    <mergeCell ref="AQ76:AR76"/>
    <mergeCell ref="AQ77:AQ79"/>
    <mergeCell ref="AQ82:AV82"/>
    <mergeCell ref="AX26:BC26"/>
    <mergeCell ref="AX27:AY27"/>
    <mergeCell ref="AX28:AX30"/>
    <mergeCell ref="AX33:BC33"/>
    <mergeCell ref="AX34:AY34"/>
    <mergeCell ref="AX35:AX37"/>
    <mergeCell ref="AX40:BC40"/>
    <mergeCell ref="AX41:AY41"/>
    <mergeCell ref="AX42:AX44"/>
    <mergeCell ref="AX47:BC47"/>
    <mergeCell ref="AX48:AY48"/>
    <mergeCell ref="AX49:AX51"/>
    <mergeCell ref="AX54:BC54"/>
    <mergeCell ref="AX55:AY55"/>
    <mergeCell ref="AX56:AX58"/>
    <mergeCell ref="AQ83:AR83"/>
    <mergeCell ref="AQ84:AQ86"/>
    <mergeCell ref="AJ56:AJ58"/>
    <mergeCell ref="AJ61:AO61"/>
    <mergeCell ref="AJ62:AK62"/>
    <mergeCell ref="AJ63:AJ65"/>
    <mergeCell ref="AJ68:AO68"/>
    <mergeCell ref="AJ69:AK69"/>
    <mergeCell ref="AJ70:AJ72"/>
    <mergeCell ref="AJ75:AO75"/>
    <mergeCell ref="AJ76:AK76"/>
    <mergeCell ref="BE21:BE23"/>
    <mergeCell ref="BL21:BL23"/>
    <mergeCell ref="BL26:BQ26"/>
    <mergeCell ref="BL27:BM27"/>
    <mergeCell ref="BL28:BL30"/>
    <mergeCell ref="BL33:BQ33"/>
    <mergeCell ref="BL34:BM34"/>
    <mergeCell ref="BL35:BL37"/>
    <mergeCell ref="BL20:BM20"/>
    <mergeCell ref="BE20:BF20"/>
    <mergeCell ref="BE26:BJ26"/>
    <mergeCell ref="BE27:BF27"/>
    <mergeCell ref="BE28:BE30"/>
    <mergeCell ref="BE33:BJ33"/>
    <mergeCell ref="BE34:BF34"/>
    <mergeCell ref="BE35:BE37"/>
    <mergeCell ref="BL40:BQ40"/>
    <mergeCell ref="BL41:BM41"/>
    <mergeCell ref="BL42:BL44"/>
    <mergeCell ref="BL47:BQ47"/>
    <mergeCell ref="BL48:BM48"/>
    <mergeCell ref="BL49:BL51"/>
    <mergeCell ref="BL54:BQ54"/>
    <mergeCell ref="BL55:BM55"/>
    <mergeCell ref="BL56:BL58"/>
    <mergeCell ref="BL61:BQ61"/>
    <mergeCell ref="BL62:BM62"/>
    <mergeCell ref="BL63:BL65"/>
    <mergeCell ref="BL68:BQ68"/>
    <mergeCell ref="BL69:BM69"/>
    <mergeCell ref="BL70:BL72"/>
    <mergeCell ref="BL75:BQ75"/>
    <mergeCell ref="BL76:BM76"/>
    <mergeCell ref="BL77:BL79"/>
    <mergeCell ref="BL82:BQ82"/>
    <mergeCell ref="BL83:BM83"/>
    <mergeCell ref="BL84:BL86"/>
    <mergeCell ref="AQ26:AV26"/>
    <mergeCell ref="AQ27:AR27"/>
    <mergeCell ref="AQ28:AQ30"/>
    <mergeCell ref="AQ33:AV33"/>
    <mergeCell ref="AQ34:AR34"/>
    <mergeCell ref="AQ35:AQ37"/>
    <mergeCell ref="AQ40:AV40"/>
    <mergeCell ref="AQ41:AR41"/>
    <mergeCell ref="AQ42:AQ44"/>
    <mergeCell ref="AQ47:AV47"/>
    <mergeCell ref="AQ48:AR48"/>
    <mergeCell ref="AQ49:AQ51"/>
    <mergeCell ref="AQ54:AV54"/>
    <mergeCell ref="AQ55:AR55"/>
    <mergeCell ref="AQ56:AQ58"/>
    <mergeCell ref="AQ61:AV61"/>
    <mergeCell ref="AQ62:AR62"/>
    <mergeCell ref="AQ63:AQ65"/>
    <mergeCell ref="AQ68:AV68"/>
    <mergeCell ref="AQ69:AR69"/>
    <mergeCell ref="AQ70:AQ72"/>
    <mergeCell ref="BE68:BJ68"/>
    <mergeCell ref="BE69:BF69"/>
    <mergeCell ref="BE70:BE72"/>
    <mergeCell ref="AX61:BC61"/>
    <mergeCell ref="AX62:AY62"/>
    <mergeCell ref="AX63:AX65"/>
    <mergeCell ref="AX68:BC68"/>
    <mergeCell ref="AX69:AY69"/>
    <mergeCell ref="AX70:AX72"/>
    <mergeCell ref="AX82:BC82"/>
    <mergeCell ref="AX83:AY83"/>
    <mergeCell ref="AX84:AX86"/>
    <mergeCell ref="AX75:BC75"/>
    <mergeCell ref="AX76:AY76"/>
    <mergeCell ref="AX77:AX79"/>
    <mergeCell ref="BE40:BJ40"/>
    <mergeCell ref="BE41:BF41"/>
    <mergeCell ref="BE42:BE44"/>
    <mergeCell ref="BE75:BJ75"/>
    <mergeCell ref="BE76:BF76"/>
    <mergeCell ref="BE77:BE79"/>
    <mergeCell ref="BE82:BJ82"/>
    <mergeCell ref="BE83:BF83"/>
    <mergeCell ref="BE84:BE86"/>
    <mergeCell ref="BE47:BJ47"/>
    <mergeCell ref="BE48:BF48"/>
    <mergeCell ref="BE49:BE51"/>
    <mergeCell ref="BE54:BJ54"/>
    <mergeCell ref="BE55:BF55"/>
    <mergeCell ref="BE56:BE58"/>
    <mergeCell ref="BE61:BJ61"/>
    <mergeCell ref="BE62:BF62"/>
    <mergeCell ref="BE63:BE6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BB3F-EE5B-814B-BD17-7CAAEAEFEC29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19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75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si="0"/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0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0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0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0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0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0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0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0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0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0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0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0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0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0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0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0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0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0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0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0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0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0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0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0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0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0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0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0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0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0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0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11" si="1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1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1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1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1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1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1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1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1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1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1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1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1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1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1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1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1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1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1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1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1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1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1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1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1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1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1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1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1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1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1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1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si="1"/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1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1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1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DA44-AFD5-CF4B-9C84-C9AC531FA557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20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75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si="0"/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0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0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0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0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0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0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0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0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0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0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0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0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0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0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0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0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0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0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0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0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0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0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0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0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0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0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0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0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0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0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0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11" si="1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1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1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1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1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1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1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1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1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1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1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1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1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1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1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1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1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1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1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1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1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1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1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1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1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1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1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1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1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1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1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1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si="1"/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1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1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1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5E3A4-B0CC-1642-8224-DC93CEC04A77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21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75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si="0"/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0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0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0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0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0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0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0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0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0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0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0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0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0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0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0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0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0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0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0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0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0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0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0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0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0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0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0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0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0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0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0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11" si="1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1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1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1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1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1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1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1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1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1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1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1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1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1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1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1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1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1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1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1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1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1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1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1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1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1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1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1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1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1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1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1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si="1"/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1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1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1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41CD-7987-9C49-9FB6-0F7E7D082FE8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22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75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si="0"/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0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0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0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0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0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0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0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0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0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0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0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0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0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0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0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0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0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0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0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0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0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0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0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0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0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0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0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0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0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0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0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11" si="1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1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1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1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1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1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1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1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1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1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1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1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1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1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1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1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1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1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1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1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1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1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1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1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1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1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1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1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1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1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1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1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si="1"/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1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1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1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5E40-8AA9-794F-B9DA-B96C12B13A6D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23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75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si="0"/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0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0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0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0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0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0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0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0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0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0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0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0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0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0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0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0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0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0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0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0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0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0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0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0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0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0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0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0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0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0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0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11" si="1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1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1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1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1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1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1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1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1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1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1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1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1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1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1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1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1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1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1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1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1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1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1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1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1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1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1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1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1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1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1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1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si="1"/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1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1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1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62855-B160-9046-9CAC-674E0019353E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24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75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si="0"/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0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0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0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0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0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0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0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0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0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0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0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0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0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0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0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0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0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0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0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0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0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0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0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0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0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0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0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0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0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0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0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11" si="1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1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1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1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1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1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1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1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1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1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1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1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1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1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1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1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1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1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1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1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1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1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1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1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1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1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1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1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1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1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1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1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si="1"/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1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1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1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8E46-46C0-CD45-AE48-D44A6D9E04BF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25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75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si="0"/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0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0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0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0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0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0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0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0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0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0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0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0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0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0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0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0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0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0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0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0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0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0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0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0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0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0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0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0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0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0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0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11" si="1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1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1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1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1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1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1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1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1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1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1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1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1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1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1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1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1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1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1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1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1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1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1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1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1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1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1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1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1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1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1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1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si="1"/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1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1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1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DFFF-C21A-CB4F-9849-E4A5CA506EE3}">
  <dimension ref="A1:L111"/>
  <sheetViews>
    <sheetView zoomScale="120" zoomScaleNormal="120" workbookViewId="0"/>
  </sheetViews>
  <sheetFormatPr baseColWidth="10" defaultRowHeight="15" x14ac:dyDescent="0.2"/>
  <cols>
    <col min="1" max="1" width="10.83203125" customWidth="1"/>
    <col min="2" max="11" width="15.83203125" customWidth="1"/>
    <col min="12" max="12" width="20.83203125" customWidth="1"/>
  </cols>
  <sheetData>
    <row r="1" spans="1:12" x14ac:dyDescent="0.2">
      <c r="A1" s="13" t="s">
        <v>0</v>
      </c>
    </row>
    <row r="2" spans="1:12" x14ac:dyDescent="0.2">
      <c r="A2" s="23" t="s">
        <v>14</v>
      </c>
      <c r="B2" s="23"/>
      <c r="C2" s="23"/>
      <c r="D2" s="23"/>
      <c r="E2" s="23"/>
      <c r="F2" s="23"/>
    </row>
    <row r="3" spans="1:12" x14ac:dyDescent="0.2">
      <c r="A3" s="23" t="s">
        <v>1</v>
      </c>
      <c r="B3" s="23"/>
      <c r="C3" s="23"/>
      <c r="D3" s="23"/>
      <c r="E3" s="23"/>
      <c r="F3" s="23"/>
    </row>
    <row r="4" spans="1:12" x14ac:dyDescent="0.2">
      <c r="A4" s="23" t="s">
        <v>13</v>
      </c>
      <c r="B4" s="23"/>
      <c r="C4" s="23"/>
      <c r="D4" s="23"/>
      <c r="E4" s="23"/>
      <c r="F4" s="23"/>
    </row>
    <row r="5" spans="1:12" x14ac:dyDescent="0.2">
      <c r="A5" s="23" t="s">
        <v>2</v>
      </c>
      <c r="B5" s="23"/>
      <c r="C5" s="23"/>
      <c r="D5" s="23"/>
      <c r="E5" s="23"/>
      <c r="F5" s="23"/>
    </row>
    <row r="6" spans="1:12" x14ac:dyDescent="0.2">
      <c r="A6" s="25" t="s">
        <v>29</v>
      </c>
      <c r="B6" s="25"/>
      <c r="C6" s="25"/>
      <c r="D6" s="25"/>
      <c r="E6" s="25"/>
      <c r="F6" s="25"/>
    </row>
    <row r="7" spans="1:12" x14ac:dyDescent="0.2">
      <c r="A7" s="24" t="s">
        <v>3</v>
      </c>
      <c r="B7" s="24"/>
      <c r="C7" s="24"/>
      <c r="D7" s="24"/>
      <c r="E7" s="24"/>
      <c r="F7" s="24"/>
    </row>
    <row r="10" spans="1:12" ht="19" x14ac:dyDescent="0.25">
      <c r="A10" s="26" t="s">
        <v>26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2" t="s">
        <v>16</v>
      </c>
    </row>
    <row r="11" spans="1:12" x14ac:dyDescent="0.2">
      <c r="A11" s="1" t="s">
        <v>40</v>
      </c>
      <c r="B11" s="1" t="s">
        <v>30</v>
      </c>
      <c r="C11" s="1" t="s">
        <v>31</v>
      </c>
      <c r="D11" s="1" t="s">
        <v>32</v>
      </c>
      <c r="E11" s="1" t="s">
        <v>33</v>
      </c>
      <c r="F11" s="1" t="s">
        <v>34</v>
      </c>
      <c r="G11" s="1" t="s">
        <v>35</v>
      </c>
      <c r="H11" s="1" t="s">
        <v>36</v>
      </c>
      <c r="I11" s="1" t="s">
        <v>37</v>
      </c>
      <c r="J11" s="1" t="s">
        <v>38</v>
      </c>
      <c r="K11" s="1" t="s">
        <v>39</v>
      </c>
      <c r="L11" s="1" t="s">
        <v>17</v>
      </c>
    </row>
    <row r="12" spans="1:12" x14ac:dyDescent="0.2">
      <c r="A12" s="22">
        <v>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 t="s">
        <v>4</v>
      </c>
      <c r="L12" s="1" t="str">
        <f t="shared" ref="L12:L75" si="0">IF(ISBLANK(B12) * ISBLANK(C12) * ISBLANK(D12) * ISBLANK(E12) * ISBLANK(F12) * ISBLANK(G12) * ISBLANK(H12) * ISBLANK(I12) * ISBLANK(J12) *ISBLANK(K12), "Yes", "No")</f>
        <v>No</v>
      </c>
    </row>
    <row r="13" spans="1:12" x14ac:dyDescent="0.2">
      <c r="A13" s="22">
        <v>2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 t="s">
        <v>4</v>
      </c>
      <c r="J13" s="1" t="s">
        <v>4</v>
      </c>
      <c r="K13" s="1" t="s">
        <v>4</v>
      </c>
      <c r="L13" s="1" t="str">
        <f t="shared" si="0"/>
        <v>No</v>
      </c>
    </row>
    <row r="14" spans="1:12" x14ac:dyDescent="0.2">
      <c r="A14" s="22">
        <v>3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 t="s">
        <v>4</v>
      </c>
      <c r="J14" s="1" t="s">
        <v>4</v>
      </c>
      <c r="K14" s="1" t="s">
        <v>4</v>
      </c>
      <c r="L14" s="1" t="str">
        <f t="shared" si="0"/>
        <v>No</v>
      </c>
    </row>
    <row r="15" spans="1:12" x14ac:dyDescent="0.2">
      <c r="A15" s="22">
        <v>4</v>
      </c>
      <c r="B15" s="1" t="s">
        <v>4</v>
      </c>
      <c r="C15" s="1" t="s">
        <v>4</v>
      </c>
      <c r="D15" s="1" t="s">
        <v>4</v>
      </c>
      <c r="E15" s="1" t="s">
        <v>4</v>
      </c>
      <c r="F15" s="1" t="s">
        <v>4</v>
      </c>
      <c r="G15" s="1" t="s">
        <v>4</v>
      </c>
      <c r="H15" s="1" t="s">
        <v>4</v>
      </c>
      <c r="I15" s="1" t="s">
        <v>4</v>
      </c>
      <c r="J15" s="1" t="s">
        <v>4</v>
      </c>
      <c r="K15" s="1" t="s">
        <v>4</v>
      </c>
      <c r="L15" s="1" t="str">
        <f t="shared" si="0"/>
        <v>No</v>
      </c>
    </row>
    <row r="16" spans="1:12" x14ac:dyDescent="0.2">
      <c r="A16" s="22">
        <v>5</v>
      </c>
      <c r="B16" s="1" t="s">
        <v>4</v>
      </c>
      <c r="C16" s="1" t="s">
        <v>4</v>
      </c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tr">
        <f t="shared" si="0"/>
        <v>No</v>
      </c>
    </row>
    <row r="17" spans="1:12" x14ac:dyDescent="0.2">
      <c r="A17" s="22">
        <v>6</v>
      </c>
      <c r="B17" s="1" t="s">
        <v>4</v>
      </c>
      <c r="C17" s="1" t="s">
        <v>4</v>
      </c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tr">
        <f t="shared" si="0"/>
        <v>No</v>
      </c>
    </row>
    <row r="18" spans="1:12" x14ac:dyDescent="0.2">
      <c r="A18" s="22">
        <v>7</v>
      </c>
      <c r="B18" s="1" t="s">
        <v>4</v>
      </c>
      <c r="C18" s="1" t="s">
        <v>4</v>
      </c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tr">
        <f t="shared" si="0"/>
        <v>No</v>
      </c>
    </row>
    <row r="19" spans="1:12" x14ac:dyDescent="0.2">
      <c r="A19" s="22">
        <v>8</v>
      </c>
      <c r="B19" s="1" t="s">
        <v>4</v>
      </c>
      <c r="C19" s="1" t="s">
        <v>4</v>
      </c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tr">
        <f t="shared" si="0"/>
        <v>No</v>
      </c>
    </row>
    <row r="20" spans="1:12" x14ac:dyDescent="0.2">
      <c r="A20" s="22">
        <v>9</v>
      </c>
      <c r="B20" s="1" t="s">
        <v>4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tr">
        <f t="shared" si="0"/>
        <v>No</v>
      </c>
    </row>
    <row r="21" spans="1:12" x14ac:dyDescent="0.2">
      <c r="A21" s="22">
        <v>10</v>
      </c>
      <c r="B21" s="1" t="s">
        <v>4</v>
      </c>
      <c r="C21" s="1" t="s">
        <v>4</v>
      </c>
      <c r="D21" s="1" t="s">
        <v>4</v>
      </c>
      <c r="E21" s="1" t="s">
        <v>4</v>
      </c>
      <c r="F21" s="1" t="s">
        <v>4</v>
      </c>
      <c r="G21" s="1" t="s">
        <v>4</v>
      </c>
      <c r="H21" s="1" t="s">
        <v>4</v>
      </c>
      <c r="I21" s="1" t="s">
        <v>4</v>
      </c>
      <c r="J21" s="1" t="s">
        <v>4</v>
      </c>
      <c r="K21" s="1" t="s">
        <v>4</v>
      </c>
      <c r="L21" s="1" t="str">
        <f t="shared" si="0"/>
        <v>No</v>
      </c>
    </row>
    <row r="22" spans="1:12" x14ac:dyDescent="0.2">
      <c r="A22" s="22">
        <v>11</v>
      </c>
      <c r="B22" s="1" t="s">
        <v>4</v>
      </c>
      <c r="C22" s="1" t="s">
        <v>4</v>
      </c>
      <c r="D22" s="1" t="s">
        <v>4</v>
      </c>
      <c r="E22" s="1" t="s">
        <v>4</v>
      </c>
      <c r="F22" s="1" t="s">
        <v>4</v>
      </c>
      <c r="G22" s="1" t="s">
        <v>4</v>
      </c>
      <c r="H22" s="1" t="s">
        <v>4</v>
      </c>
      <c r="I22" s="1" t="s">
        <v>4</v>
      </c>
      <c r="J22" s="1" t="s">
        <v>4</v>
      </c>
      <c r="K22" s="1" t="s">
        <v>4</v>
      </c>
      <c r="L22" s="1" t="str">
        <f t="shared" si="0"/>
        <v>No</v>
      </c>
    </row>
    <row r="23" spans="1:12" x14ac:dyDescent="0.2">
      <c r="A23" s="22">
        <v>12</v>
      </c>
      <c r="B23" s="1" t="s">
        <v>4</v>
      </c>
      <c r="C23" s="1" t="s">
        <v>4</v>
      </c>
      <c r="D23" s="1" t="s">
        <v>4</v>
      </c>
      <c r="E23" s="1" t="s">
        <v>4</v>
      </c>
      <c r="F23" s="1" t="s">
        <v>4</v>
      </c>
      <c r="G23" s="1" t="s">
        <v>4</v>
      </c>
      <c r="H23" s="1" t="s">
        <v>4</v>
      </c>
      <c r="I23" s="1" t="s">
        <v>4</v>
      </c>
      <c r="J23" s="1" t="s">
        <v>4</v>
      </c>
      <c r="K23" s="1" t="s">
        <v>4</v>
      </c>
      <c r="L23" s="1" t="str">
        <f t="shared" si="0"/>
        <v>No</v>
      </c>
    </row>
    <row r="24" spans="1:12" x14ac:dyDescent="0.2">
      <c r="A24" s="22">
        <v>13</v>
      </c>
      <c r="B24" s="1" t="s">
        <v>4</v>
      </c>
      <c r="C24" s="1" t="s">
        <v>4</v>
      </c>
      <c r="D24" s="1" t="s">
        <v>4</v>
      </c>
      <c r="E24" s="1" t="s">
        <v>4</v>
      </c>
      <c r="F24" s="1" t="s">
        <v>4</v>
      </c>
      <c r="G24" s="1" t="s">
        <v>4</v>
      </c>
      <c r="H24" s="1" t="s">
        <v>4</v>
      </c>
      <c r="I24" s="1" t="s">
        <v>4</v>
      </c>
      <c r="J24" s="1" t="s">
        <v>4</v>
      </c>
      <c r="K24" s="1" t="s">
        <v>4</v>
      </c>
      <c r="L24" s="1" t="str">
        <f t="shared" si="0"/>
        <v>No</v>
      </c>
    </row>
    <row r="25" spans="1:12" x14ac:dyDescent="0.2">
      <c r="A25" s="22">
        <v>14</v>
      </c>
      <c r="B25" s="1" t="s">
        <v>4</v>
      </c>
      <c r="C25" s="1" t="s">
        <v>4</v>
      </c>
      <c r="D25" s="1" t="s">
        <v>4</v>
      </c>
      <c r="E25" s="1" t="s">
        <v>4</v>
      </c>
      <c r="F25" s="1" t="s">
        <v>4</v>
      </c>
      <c r="G25" s="1" t="s">
        <v>4</v>
      </c>
      <c r="H25" s="1" t="s">
        <v>4</v>
      </c>
      <c r="I25" s="1" t="s">
        <v>4</v>
      </c>
      <c r="J25" s="1" t="s">
        <v>4</v>
      </c>
      <c r="K25" s="1" t="s">
        <v>4</v>
      </c>
      <c r="L25" s="1" t="str">
        <f t="shared" si="0"/>
        <v>No</v>
      </c>
    </row>
    <row r="26" spans="1:12" x14ac:dyDescent="0.2">
      <c r="A26" s="22">
        <v>15</v>
      </c>
      <c r="B26" s="1" t="s">
        <v>4</v>
      </c>
      <c r="C26" s="1" t="s">
        <v>4</v>
      </c>
      <c r="D26" s="1" t="s">
        <v>4</v>
      </c>
      <c r="E26" s="1" t="s">
        <v>4</v>
      </c>
      <c r="F26" s="1" t="s">
        <v>4</v>
      </c>
      <c r="G26" s="1" t="s">
        <v>4</v>
      </c>
      <c r="H26" s="1" t="s">
        <v>4</v>
      </c>
      <c r="I26" s="1" t="s">
        <v>4</v>
      </c>
      <c r="J26" s="1" t="s">
        <v>4</v>
      </c>
      <c r="K26" s="1" t="s">
        <v>4</v>
      </c>
      <c r="L26" s="1" t="str">
        <f t="shared" si="0"/>
        <v>No</v>
      </c>
    </row>
    <row r="27" spans="1:12" x14ac:dyDescent="0.2">
      <c r="A27" s="22">
        <v>16</v>
      </c>
      <c r="B27" s="1" t="s">
        <v>4</v>
      </c>
      <c r="C27" s="1" t="s">
        <v>4</v>
      </c>
      <c r="D27" s="1" t="s">
        <v>4</v>
      </c>
      <c r="E27" s="1" t="s">
        <v>4</v>
      </c>
      <c r="F27" s="1" t="s">
        <v>4</v>
      </c>
      <c r="G27" s="1" t="s">
        <v>4</v>
      </c>
      <c r="H27" s="1" t="s">
        <v>4</v>
      </c>
      <c r="I27" s="1" t="s">
        <v>4</v>
      </c>
      <c r="J27" s="1" t="s">
        <v>4</v>
      </c>
      <c r="K27" s="1" t="s">
        <v>4</v>
      </c>
      <c r="L27" s="1" t="str">
        <f t="shared" si="0"/>
        <v>No</v>
      </c>
    </row>
    <row r="28" spans="1:12" x14ac:dyDescent="0.2">
      <c r="A28" s="22">
        <v>17</v>
      </c>
      <c r="B28" s="1" t="s">
        <v>4</v>
      </c>
      <c r="C28" s="1" t="s">
        <v>4</v>
      </c>
      <c r="D28" s="1" t="s">
        <v>4</v>
      </c>
      <c r="E28" s="1" t="s">
        <v>4</v>
      </c>
      <c r="F28" s="1" t="s">
        <v>4</v>
      </c>
      <c r="G28" s="1" t="s">
        <v>4</v>
      </c>
      <c r="H28" s="1" t="s">
        <v>4</v>
      </c>
      <c r="I28" s="1" t="s">
        <v>4</v>
      </c>
      <c r="J28" s="1" t="s">
        <v>4</v>
      </c>
      <c r="K28" s="1" t="s">
        <v>4</v>
      </c>
      <c r="L28" s="1" t="str">
        <f t="shared" si="0"/>
        <v>No</v>
      </c>
    </row>
    <row r="29" spans="1:12" x14ac:dyDescent="0.2">
      <c r="A29" s="22">
        <v>18</v>
      </c>
      <c r="B29" s="1" t="s">
        <v>4</v>
      </c>
      <c r="C29" s="1" t="s">
        <v>4</v>
      </c>
      <c r="D29" s="1" t="s">
        <v>4</v>
      </c>
      <c r="E29" s="1" t="s">
        <v>4</v>
      </c>
      <c r="F29" s="1" t="s">
        <v>4</v>
      </c>
      <c r="G29" s="1" t="s">
        <v>4</v>
      </c>
      <c r="H29" s="1" t="s">
        <v>4</v>
      </c>
      <c r="I29" s="1" t="s">
        <v>4</v>
      </c>
      <c r="J29" s="1" t="s">
        <v>4</v>
      </c>
      <c r="K29" s="1" t="s">
        <v>4</v>
      </c>
      <c r="L29" s="1" t="str">
        <f t="shared" si="0"/>
        <v>No</v>
      </c>
    </row>
    <row r="30" spans="1:12" x14ac:dyDescent="0.2">
      <c r="A30" s="22">
        <v>19</v>
      </c>
      <c r="B30" s="1" t="s">
        <v>4</v>
      </c>
      <c r="C30" s="1" t="s">
        <v>4</v>
      </c>
      <c r="D30" s="1" t="s">
        <v>4</v>
      </c>
      <c r="E30" s="1" t="s">
        <v>4</v>
      </c>
      <c r="F30" s="1" t="s">
        <v>4</v>
      </c>
      <c r="G30" s="1" t="s">
        <v>4</v>
      </c>
      <c r="H30" s="1" t="s">
        <v>4</v>
      </c>
      <c r="I30" s="1" t="s">
        <v>4</v>
      </c>
      <c r="J30" s="1" t="s">
        <v>4</v>
      </c>
      <c r="K30" s="1" t="s">
        <v>4</v>
      </c>
      <c r="L30" s="1" t="str">
        <f t="shared" si="0"/>
        <v>No</v>
      </c>
    </row>
    <row r="31" spans="1:12" x14ac:dyDescent="0.2">
      <c r="A31" s="22">
        <v>20</v>
      </c>
      <c r="B31" s="1" t="s">
        <v>4</v>
      </c>
      <c r="C31" s="1" t="s">
        <v>4</v>
      </c>
      <c r="D31" s="1" t="s">
        <v>4</v>
      </c>
      <c r="E31" s="1" t="s">
        <v>4</v>
      </c>
      <c r="F31" s="1" t="s">
        <v>4</v>
      </c>
      <c r="G31" s="1" t="s">
        <v>4</v>
      </c>
      <c r="H31" s="1" t="s">
        <v>4</v>
      </c>
      <c r="I31" s="1" t="s">
        <v>4</v>
      </c>
      <c r="J31" s="1" t="s">
        <v>4</v>
      </c>
      <c r="K31" s="1" t="s">
        <v>4</v>
      </c>
      <c r="L31" s="1" t="str">
        <f t="shared" si="0"/>
        <v>No</v>
      </c>
    </row>
    <row r="32" spans="1:12" x14ac:dyDescent="0.2">
      <c r="A32" s="22">
        <v>21</v>
      </c>
      <c r="B32" s="1" t="s">
        <v>4</v>
      </c>
      <c r="C32" s="1" t="s">
        <v>4</v>
      </c>
      <c r="D32" s="1" t="s">
        <v>4</v>
      </c>
      <c r="E32" s="1" t="s">
        <v>4</v>
      </c>
      <c r="F32" s="1" t="s">
        <v>4</v>
      </c>
      <c r="G32" s="1" t="s">
        <v>4</v>
      </c>
      <c r="H32" s="1" t="s">
        <v>4</v>
      </c>
      <c r="I32" s="1" t="s">
        <v>4</v>
      </c>
      <c r="J32" s="1" t="s">
        <v>4</v>
      </c>
      <c r="K32" s="1" t="s">
        <v>4</v>
      </c>
      <c r="L32" s="1" t="str">
        <f t="shared" si="0"/>
        <v>No</v>
      </c>
    </row>
    <row r="33" spans="1:12" x14ac:dyDescent="0.2">
      <c r="A33" s="22">
        <v>22</v>
      </c>
      <c r="B33" s="1" t="s">
        <v>4</v>
      </c>
      <c r="C33" s="1" t="s">
        <v>4</v>
      </c>
      <c r="D33" s="1" t="s">
        <v>4</v>
      </c>
      <c r="E33" s="1" t="s">
        <v>4</v>
      </c>
      <c r="F33" s="1" t="s">
        <v>4</v>
      </c>
      <c r="G33" s="1" t="s">
        <v>4</v>
      </c>
      <c r="H33" s="1" t="s">
        <v>4</v>
      </c>
      <c r="I33" s="1" t="s">
        <v>4</v>
      </c>
      <c r="J33" s="1" t="s">
        <v>4</v>
      </c>
      <c r="K33" s="1" t="s">
        <v>4</v>
      </c>
      <c r="L33" s="1" t="str">
        <f t="shared" si="0"/>
        <v>No</v>
      </c>
    </row>
    <row r="34" spans="1:12" x14ac:dyDescent="0.2">
      <c r="A34" s="22">
        <v>23</v>
      </c>
      <c r="B34" s="1" t="s">
        <v>4</v>
      </c>
      <c r="C34" s="1" t="s">
        <v>4</v>
      </c>
      <c r="D34" s="1" t="s">
        <v>4</v>
      </c>
      <c r="E34" s="1" t="s">
        <v>4</v>
      </c>
      <c r="F34" s="1" t="s">
        <v>4</v>
      </c>
      <c r="G34" s="1" t="s">
        <v>4</v>
      </c>
      <c r="H34" s="1" t="s">
        <v>4</v>
      </c>
      <c r="I34" s="1" t="s">
        <v>4</v>
      </c>
      <c r="J34" s="1" t="s">
        <v>4</v>
      </c>
      <c r="K34" s="1" t="s">
        <v>4</v>
      </c>
      <c r="L34" s="1" t="str">
        <f t="shared" si="0"/>
        <v>No</v>
      </c>
    </row>
    <row r="35" spans="1:12" x14ac:dyDescent="0.2">
      <c r="A35" s="22">
        <v>24</v>
      </c>
      <c r="B35" s="1" t="s">
        <v>4</v>
      </c>
      <c r="C35" s="1" t="s">
        <v>4</v>
      </c>
      <c r="D35" s="1" t="s">
        <v>4</v>
      </c>
      <c r="E35" s="1" t="s">
        <v>4</v>
      </c>
      <c r="F35" s="1" t="s">
        <v>4</v>
      </c>
      <c r="G35" s="1" t="s">
        <v>4</v>
      </c>
      <c r="H35" s="1" t="s">
        <v>4</v>
      </c>
      <c r="I35" s="1" t="s">
        <v>4</v>
      </c>
      <c r="J35" s="1" t="s">
        <v>4</v>
      </c>
      <c r="K35" s="1" t="s">
        <v>4</v>
      </c>
      <c r="L35" s="1" t="str">
        <f t="shared" si="0"/>
        <v>No</v>
      </c>
    </row>
    <row r="36" spans="1:12" x14ac:dyDescent="0.2">
      <c r="A36" s="22">
        <v>25</v>
      </c>
      <c r="B36" s="1" t="s">
        <v>4</v>
      </c>
      <c r="C36" s="1" t="s">
        <v>4</v>
      </c>
      <c r="D36" s="1" t="s">
        <v>4</v>
      </c>
      <c r="E36" s="1" t="s">
        <v>4</v>
      </c>
      <c r="F36" s="1" t="s">
        <v>4</v>
      </c>
      <c r="G36" s="1" t="s">
        <v>4</v>
      </c>
      <c r="H36" s="1" t="s">
        <v>4</v>
      </c>
      <c r="I36" s="1" t="s">
        <v>4</v>
      </c>
      <c r="J36" s="1" t="s">
        <v>4</v>
      </c>
      <c r="K36" s="1" t="s">
        <v>4</v>
      </c>
      <c r="L36" s="1" t="str">
        <f t="shared" si="0"/>
        <v>No</v>
      </c>
    </row>
    <row r="37" spans="1:12" x14ac:dyDescent="0.2">
      <c r="A37" s="22">
        <v>26</v>
      </c>
      <c r="B37" s="1" t="s">
        <v>4</v>
      </c>
      <c r="C37" s="1" t="s">
        <v>4</v>
      </c>
      <c r="D37" s="1" t="s">
        <v>4</v>
      </c>
      <c r="E37" s="1" t="s">
        <v>4</v>
      </c>
      <c r="F37" s="1" t="s">
        <v>4</v>
      </c>
      <c r="G37" s="1" t="s">
        <v>4</v>
      </c>
      <c r="H37" s="1" t="s">
        <v>4</v>
      </c>
      <c r="I37" s="1" t="s">
        <v>4</v>
      </c>
      <c r="J37" s="1" t="s">
        <v>4</v>
      </c>
      <c r="K37" s="1" t="s">
        <v>4</v>
      </c>
      <c r="L37" s="1" t="str">
        <f t="shared" si="0"/>
        <v>No</v>
      </c>
    </row>
    <row r="38" spans="1:12" x14ac:dyDescent="0.2">
      <c r="A38" s="22">
        <v>27</v>
      </c>
      <c r="B38" s="1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" t="s">
        <v>4</v>
      </c>
      <c r="I38" s="1" t="s">
        <v>4</v>
      </c>
      <c r="J38" s="1" t="s">
        <v>4</v>
      </c>
      <c r="K38" s="1" t="s">
        <v>4</v>
      </c>
      <c r="L38" s="1" t="str">
        <f t="shared" si="0"/>
        <v>No</v>
      </c>
    </row>
    <row r="39" spans="1:12" x14ac:dyDescent="0.2">
      <c r="A39" s="22">
        <v>28</v>
      </c>
      <c r="B39" s="1" t="s">
        <v>4</v>
      </c>
      <c r="C39" s="1" t="s">
        <v>4</v>
      </c>
      <c r="D39" s="1" t="s">
        <v>4</v>
      </c>
      <c r="E39" s="1" t="s">
        <v>4</v>
      </c>
      <c r="F39" s="1" t="s">
        <v>4</v>
      </c>
      <c r="G39" s="1" t="s">
        <v>4</v>
      </c>
      <c r="H39" s="1" t="s">
        <v>4</v>
      </c>
      <c r="I39" s="1" t="s">
        <v>4</v>
      </c>
      <c r="J39" s="1" t="s">
        <v>4</v>
      </c>
      <c r="K39" s="1" t="s">
        <v>4</v>
      </c>
      <c r="L39" s="1" t="str">
        <f t="shared" si="0"/>
        <v>No</v>
      </c>
    </row>
    <row r="40" spans="1:12" x14ac:dyDescent="0.2">
      <c r="A40" s="22">
        <v>29</v>
      </c>
      <c r="B40" s="1" t="s">
        <v>4</v>
      </c>
      <c r="C40" s="1" t="s">
        <v>4</v>
      </c>
      <c r="D40" s="1" t="s">
        <v>4</v>
      </c>
      <c r="E40" s="1" t="s">
        <v>4</v>
      </c>
      <c r="F40" s="1" t="s">
        <v>4</v>
      </c>
      <c r="G40" s="1" t="s">
        <v>4</v>
      </c>
      <c r="H40" s="1" t="s">
        <v>4</v>
      </c>
      <c r="I40" s="1" t="s">
        <v>4</v>
      </c>
      <c r="J40" s="1" t="s">
        <v>4</v>
      </c>
      <c r="K40" s="1" t="s">
        <v>4</v>
      </c>
      <c r="L40" s="1" t="str">
        <f t="shared" si="0"/>
        <v>No</v>
      </c>
    </row>
    <row r="41" spans="1:12" x14ac:dyDescent="0.2">
      <c r="A41" s="22">
        <v>30</v>
      </c>
      <c r="B41" s="1" t="s">
        <v>4</v>
      </c>
      <c r="C41" s="1" t="s">
        <v>4</v>
      </c>
      <c r="D41" s="1" t="s">
        <v>4</v>
      </c>
      <c r="E41" s="1" t="s">
        <v>4</v>
      </c>
      <c r="F41" s="1" t="s">
        <v>4</v>
      </c>
      <c r="G41" s="1" t="s">
        <v>4</v>
      </c>
      <c r="H41" s="1" t="s">
        <v>4</v>
      </c>
      <c r="I41" s="1" t="s">
        <v>4</v>
      </c>
      <c r="J41" s="1" t="s">
        <v>4</v>
      </c>
      <c r="K41" s="1" t="s">
        <v>4</v>
      </c>
      <c r="L41" s="1" t="str">
        <f t="shared" si="0"/>
        <v>No</v>
      </c>
    </row>
    <row r="42" spans="1:12" x14ac:dyDescent="0.2">
      <c r="A42" s="22">
        <v>31</v>
      </c>
      <c r="B42" s="1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" t="s">
        <v>4</v>
      </c>
      <c r="I42" s="1" t="s">
        <v>4</v>
      </c>
      <c r="J42" s="1" t="s">
        <v>4</v>
      </c>
      <c r="K42" s="1" t="s">
        <v>4</v>
      </c>
      <c r="L42" s="1" t="str">
        <f t="shared" si="0"/>
        <v>No</v>
      </c>
    </row>
    <row r="43" spans="1:12" x14ac:dyDescent="0.2">
      <c r="A43" s="22">
        <v>32</v>
      </c>
      <c r="B43" s="1" t="s">
        <v>4</v>
      </c>
      <c r="C43" s="1" t="s">
        <v>4</v>
      </c>
      <c r="D43" s="1" t="s">
        <v>4</v>
      </c>
      <c r="E43" s="1" t="s">
        <v>4</v>
      </c>
      <c r="F43" s="1" t="s">
        <v>4</v>
      </c>
      <c r="G43" s="1" t="s">
        <v>4</v>
      </c>
      <c r="H43" s="1" t="s">
        <v>4</v>
      </c>
      <c r="I43" s="1" t="s">
        <v>4</v>
      </c>
      <c r="J43" s="1" t="s">
        <v>4</v>
      </c>
      <c r="K43" s="1" t="s">
        <v>4</v>
      </c>
      <c r="L43" s="1" t="str">
        <f t="shared" si="0"/>
        <v>No</v>
      </c>
    </row>
    <row r="44" spans="1:12" x14ac:dyDescent="0.2">
      <c r="A44" s="22">
        <v>33</v>
      </c>
      <c r="B44" s="1" t="s">
        <v>4</v>
      </c>
      <c r="C44" s="1" t="s">
        <v>4</v>
      </c>
      <c r="D44" s="1" t="s">
        <v>4</v>
      </c>
      <c r="E44" s="1" t="s">
        <v>4</v>
      </c>
      <c r="F44" s="1" t="s">
        <v>4</v>
      </c>
      <c r="G44" s="1" t="s">
        <v>4</v>
      </c>
      <c r="H44" s="1" t="s">
        <v>4</v>
      </c>
      <c r="I44" s="1" t="s">
        <v>4</v>
      </c>
      <c r="J44" s="1" t="s">
        <v>4</v>
      </c>
      <c r="K44" s="1" t="s">
        <v>4</v>
      </c>
      <c r="L44" s="1" t="str">
        <f t="shared" si="0"/>
        <v>No</v>
      </c>
    </row>
    <row r="45" spans="1:12" x14ac:dyDescent="0.2">
      <c r="A45" s="22">
        <v>34</v>
      </c>
      <c r="B45" s="1" t="s">
        <v>4</v>
      </c>
      <c r="C45" s="1" t="s">
        <v>4</v>
      </c>
      <c r="D45" s="1" t="s">
        <v>4</v>
      </c>
      <c r="E45" s="1" t="s">
        <v>4</v>
      </c>
      <c r="F45" s="1" t="s">
        <v>4</v>
      </c>
      <c r="G45" s="1" t="s">
        <v>4</v>
      </c>
      <c r="H45" s="1" t="s">
        <v>4</v>
      </c>
      <c r="I45" s="1" t="s">
        <v>4</v>
      </c>
      <c r="J45" s="1" t="s">
        <v>4</v>
      </c>
      <c r="K45" s="1" t="s">
        <v>4</v>
      </c>
      <c r="L45" s="1" t="str">
        <f t="shared" si="0"/>
        <v>No</v>
      </c>
    </row>
    <row r="46" spans="1:12" x14ac:dyDescent="0.2">
      <c r="A46" s="22">
        <v>35</v>
      </c>
      <c r="B46" s="1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" t="s">
        <v>4</v>
      </c>
      <c r="I46" s="1" t="s">
        <v>4</v>
      </c>
      <c r="J46" s="1" t="s">
        <v>4</v>
      </c>
      <c r="K46" s="1" t="s">
        <v>4</v>
      </c>
      <c r="L46" s="1" t="str">
        <f t="shared" si="0"/>
        <v>No</v>
      </c>
    </row>
    <row r="47" spans="1:12" x14ac:dyDescent="0.2">
      <c r="A47" s="22">
        <v>36</v>
      </c>
      <c r="B47" s="1" t="s">
        <v>4</v>
      </c>
      <c r="C47" s="1" t="s">
        <v>4</v>
      </c>
      <c r="D47" s="1" t="s">
        <v>4</v>
      </c>
      <c r="E47" s="1" t="s">
        <v>4</v>
      </c>
      <c r="F47" s="1" t="s">
        <v>4</v>
      </c>
      <c r="G47" s="1" t="s">
        <v>4</v>
      </c>
      <c r="H47" s="1" t="s">
        <v>4</v>
      </c>
      <c r="I47" s="1" t="s">
        <v>4</v>
      </c>
      <c r="J47" s="1" t="s">
        <v>4</v>
      </c>
      <c r="K47" s="1" t="s">
        <v>4</v>
      </c>
      <c r="L47" s="1" t="str">
        <f t="shared" si="0"/>
        <v>No</v>
      </c>
    </row>
    <row r="48" spans="1:12" x14ac:dyDescent="0.2">
      <c r="A48" s="22">
        <v>37</v>
      </c>
      <c r="B48" s="1" t="s">
        <v>4</v>
      </c>
      <c r="C48" s="1" t="s">
        <v>4</v>
      </c>
      <c r="D48" s="1" t="s">
        <v>4</v>
      </c>
      <c r="E48" s="1" t="s">
        <v>4</v>
      </c>
      <c r="F48" s="1" t="s">
        <v>4</v>
      </c>
      <c r="G48" s="1" t="s">
        <v>4</v>
      </c>
      <c r="H48" s="1" t="s">
        <v>4</v>
      </c>
      <c r="I48" s="1" t="s">
        <v>4</v>
      </c>
      <c r="J48" s="1" t="s">
        <v>4</v>
      </c>
      <c r="K48" s="1" t="s">
        <v>4</v>
      </c>
      <c r="L48" s="1" t="str">
        <f t="shared" si="0"/>
        <v>No</v>
      </c>
    </row>
    <row r="49" spans="1:12" x14ac:dyDescent="0.2">
      <c r="A49" s="22">
        <v>38</v>
      </c>
      <c r="B49" s="1" t="s">
        <v>4</v>
      </c>
      <c r="C49" s="1" t="s">
        <v>4</v>
      </c>
      <c r="D49" s="1" t="s">
        <v>4</v>
      </c>
      <c r="E49" s="1" t="s">
        <v>4</v>
      </c>
      <c r="F49" s="1" t="s">
        <v>4</v>
      </c>
      <c r="G49" s="1" t="s">
        <v>4</v>
      </c>
      <c r="H49" s="1" t="s">
        <v>4</v>
      </c>
      <c r="I49" s="1" t="s">
        <v>4</v>
      </c>
      <c r="J49" s="1" t="s">
        <v>4</v>
      </c>
      <c r="K49" s="1" t="s">
        <v>4</v>
      </c>
      <c r="L49" s="1" t="str">
        <f t="shared" si="0"/>
        <v>No</v>
      </c>
    </row>
    <row r="50" spans="1:12" x14ac:dyDescent="0.2">
      <c r="A50" s="22">
        <v>39</v>
      </c>
      <c r="B50" s="1" t="s">
        <v>4</v>
      </c>
      <c r="C50" s="1" t="s">
        <v>4</v>
      </c>
      <c r="D50" s="1" t="s">
        <v>4</v>
      </c>
      <c r="E50" s="1" t="s">
        <v>4</v>
      </c>
      <c r="F50" s="1" t="s">
        <v>4</v>
      </c>
      <c r="G50" s="1" t="s">
        <v>4</v>
      </c>
      <c r="H50" s="1" t="s">
        <v>4</v>
      </c>
      <c r="I50" s="1" t="s">
        <v>4</v>
      </c>
      <c r="J50" s="1" t="s">
        <v>4</v>
      </c>
      <c r="K50" s="1" t="s">
        <v>4</v>
      </c>
      <c r="L50" s="1" t="str">
        <f t="shared" si="0"/>
        <v>No</v>
      </c>
    </row>
    <row r="51" spans="1:12" x14ac:dyDescent="0.2">
      <c r="A51" s="22">
        <v>40</v>
      </c>
      <c r="B51" s="1" t="s">
        <v>4</v>
      </c>
      <c r="C51" s="1" t="s">
        <v>4</v>
      </c>
      <c r="D51" s="1" t="s">
        <v>4</v>
      </c>
      <c r="E51" s="1" t="s">
        <v>4</v>
      </c>
      <c r="F51" s="1" t="s">
        <v>4</v>
      </c>
      <c r="G51" s="1" t="s">
        <v>4</v>
      </c>
      <c r="H51" s="1" t="s">
        <v>4</v>
      </c>
      <c r="I51" s="1" t="s">
        <v>4</v>
      </c>
      <c r="J51" s="1" t="s">
        <v>4</v>
      </c>
      <c r="K51" s="1" t="s">
        <v>4</v>
      </c>
      <c r="L51" s="1" t="str">
        <f t="shared" si="0"/>
        <v>No</v>
      </c>
    </row>
    <row r="52" spans="1:12" x14ac:dyDescent="0.2">
      <c r="A52" s="22">
        <v>41</v>
      </c>
      <c r="B52" s="1" t="s">
        <v>4</v>
      </c>
      <c r="C52" s="1" t="s">
        <v>4</v>
      </c>
      <c r="D52" s="1" t="s">
        <v>4</v>
      </c>
      <c r="E52" s="1" t="s">
        <v>4</v>
      </c>
      <c r="F52" s="1" t="s">
        <v>4</v>
      </c>
      <c r="G52" s="1" t="s">
        <v>4</v>
      </c>
      <c r="H52" s="1" t="s">
        <v>4</v>
      </c>
      <c r="I52" s="1" t="s">
        <v>4</v>
      </c>
      <c r="J52" s="1" t="s">
        <v>4</v>
      </c>
      <c r="K52" s="1" t="s">
        <v>4</v>
      </c>
      <c r="L52" s="1" t="str">
        <f t="shared" si="0"/>
        <v>No</v>
      </c>
    </row>
    <row r="53" spans="1:12" x14ac:dyDescent="0.2">
      <c r="A53" s="22">
        <v>42</v>
      </c>
      <c r="B53" s="1" t="s">
        <v>4</v>
      </c>
      <c r="C53" s="1" t="s">
        <v>4</v>
      </c>
      <c r="D53" s="1" t="s">
        <v>4</v>
      </c>
      <c r="E53" s="1" t="s">
        <v>4</v>
      </c>
      <c r="F53" s="1" t="s">
        <v>4</v>
      </c>
      <c r="G53" s="1" t="s">
        <v>4</v>
      </c>
      <c r="H53" s="1" t="s">
        <v>4</v>
      </c>
      <c r="I53" s="1" t="s">
        <v>4</v>
      </c>
      <c r="J53" s="1" t="s">
        <v>4</v>
      </c>
      <c r="K53" s="1" t="s">
        <v>4</v>
      </c>
      <c r="L53" s="1" t="str">
        <f t="shared" si="0"/>
        <v>No</v>
      </c>
    </row>
    <row r="54" spans="1:12" x14ac:dyDescent="0.2">
      <c r="A54" s="22">
        <v>43</v>
      </c>
      <c r="B54" s="1" t="s">
        <v>4</v>
      </c>
      <c r="C54" s="1" t="s">
        <v>4</v>
      </c>
      <c r="D54" s="1" t="s">
        <v>4</v>
      </c>
      <c r="E54" s="1" t="s">
        <v>4</v>
      </c>
      <c r="F54" s="1" t="s">
        <v>4</v>
      </c>
      <c r="G54" s="1" t="s">
        <v>4</v>
      </c>
      <c r="H54" s="1" t="s">
        <v>4</v>
      </c>
      <c r="I54" s="1" t="s">
        <v>4</v>
      </c>
      <c r="J54" s="1" t="s">
        <v>4</v>
      </c>
      <c r="K54" s="1" t="s">
        <v>4</v>
      </c>
      <c r="L54" s="1" t="str">
        <f t="shared" si="0"/>
        <v>No</v>
      </c>
    </row>
    <row r="55" spans="1:12" x14ac:dyDescent="0.2">
      <c r="A55" s="22">
        <v>44</v>
      </c>
      <c r="B55" s="1" t="s">
        <v>4</v>
      </c>
      <c r="C55" s="1" t="s">
        <v>4</v>
      </c>
      <c r="D55" s="1" t="s">
        <v>4</v>
      </c>
      <c r="E55" s="1" t="s">
        <v>4</v>
      </c>
      <c r="F55" s="1" t="s">
        <v>4</v>
      </c>
      <c r="G55" s="1" t="s">
        <v>4</v>
      </c>
      <c r="H55" s="1" t="s">
        <v>4</v>
      </c>
      <c r="I55" s="1" t="s">
        <v>4</v>
      </c>
      <c r="J55" s="1" t="s">
        <v>4</v>
      </c>
      <c r="K55" s="1" t="s">
        <v>4</v>
      </c>
      <c r="L55" s="1" t="str">
        <f t="shared" si="0"/>
        <v>No</v>
      </c>
    </row>
    <row r="56" spans="1:12" x14ac:dyDescent="0.2">
      <c r="A56" s="22">
        <v>45</v>
      </c>
      <c r="B56" s="1" t="s">
        <v>4</v>
      </c>
      <c r="C56" s="1" t="s">
        <v>4</v>
      </c>
      <c r="D56" s="1" t="s">
        <v>4</v>
      </c>
      <c r="E56" s="1" t="s">
        <v>4</v>
      </c>
      <c r="F56" s="1" t="s">
        <v>4</v>
      </c>
      <c r="G56" s="1" t="s">
        <v>4</v>
      </c>
      <c r="H56" s="1" t="s">
        <v>4</v>
      </c>
      <c r="I56" s="1" t="s">
        <v>4</v>
      </c>
      <c r="J56" s="1" t="s">
        <v>4</v>
      </c>
      <c r="K56" s="1" t="s">
        <v>4</v>
      </c>
      <c r="L56" s="1" t="str">
        <f t="shared" si="0"/>
        <v>No</v>
      </c>
    </row>
    <row r="57" spans="1:12" x14ac:dyDescent="0.2">
      <c r="A57" s="22">
        <v>46</v>
      </c>
      <c r="B57" s="1" t="s">
        <v>4</v>
      </c>
      <c r="C57" s="1" t="s">
        <v>4</v>
      </c>
      <c r="D57" s="1" t="s">
        <v>4</v>
      </c>
      <c r="E57" s="1" t="s">
        <v>4</v>
      </c>
      <c r="F57" s="1" t="s">
        <v>4</v>
      </c>
      <c r="G57" s="1" t="s">
        <v>4</v>
      </c>
      <c r="H57" s="1" t="s">
        <v>4</v>
      </c>
      <c r="I57" s="1" t="s">
        <v>4</v>
      </c>
      <c r="J57" s="1" t="s">
        <v>4</v>
      </c>
      <c r="K57" s="1" t="s">
        <v>4</v>
      </c>
      <c r="L57" s="1" t="str">
        <f t="shared" si="0"/>
        <v>No</v>
      </c>
    </row>
    <row r="58" spans="1:12" x14ac:dyDescent="0.2">
      <c r="A58" s="22">
        <v>47</v>
      </c>
      <c r="B58" s="1" t="s">
        <v>4</v>
      </c>
      <c r="C58" s="1" t="s">
        <v>4</v>
      </c>
      <c r="D58" s="1" t="s">
        <v>4</v>
      </c>
      <c r="E58" s="1" t="s">
        <v>4</v>
      </c>
      <c r="F58" s="1" t="s">
        <v>4</v>
      </c>
      <c r="G58" s="1" t="s">
        <v>4</v>
      </c>
      <c r="H58" s="1" t="s">
        <v>4</v>
      </c>
      <c r="I58" s="1" t="s">
        <v>4</v>
      </c>
      <c r="J58" s="1" t="s">
        <v>4</v>
      </c>
      <c r="K58" s="1" t="s">
        <v>4</v>
      </c>
      <c r="L58" s="1" t="str">
        <f t="shared" si="0"/>
        <v>No</v>
      </c>
    </row>
    <row r="59" spans="1:12" x14ac:dyDescent="0.2">
      <c r="A59" s="22">
        <v>48</v>
      </c>
      <c r="B59" s="1" t="s">
        <v>4</v>
      </c>
      <c r="C59" s="1" t="s">
        <v>4</v>
      </c>
      <c r="D59" s="1" t="s">
        <v>4</v>
      </c>
      <c r="E59" s="1" t="s">
        <v>4</v>
      </c>
      <c r="F59" s="1" t="s">
        <v>4</v>
      </c>
      <c r="G59" s="1" t="s">
        <v>4</v>
      </c>
      <c r="H59" s="1" t="s">
        <v>4</v>
      </c>
      <c r="I59" s="1" t="s">
        <v>4</v>
      </c>
      <c r="J59" s="1" t="s">
        <v>4</v>
      </c>
      <c r="K59" s="1" t="s">
        <v>4</v>
      </c>
      <c r="L59" s="1" t="str">
        <f t="shared" si="0"/>
        <v>No</v>
      </c>
    </row>
    <row r="60" spans="1:12" x14ac:dyDescent="0.2">
      <c r="A60" s="22">
        <v>49</v>
      </c>
      <c r="B60" s="1" t="s">
        <v>4</v>
      </c>
      <c r="C60" s="1" t="s">
        <v>4</v>
      </c>
      <c r="D60" s="1" t="s">
        <v>4</v>
      </c>
      <c r="E60" s="1" t="s">
        <v>4</v>
      </c>
      <c r="F60" s="1" t="s">
        <v>4</v>
      </c>
      <c r="G60" s="1" t="s">
        <v>4</v>
      </c>
      <c r="H60" s="1" t="s">
        <v>4</v>
      </c>
      <c r="I60" s="1" t="s">
        <v>4</v>
      </c>
      <c r="J60" s="1" t="s">
        <v>4</v>
      </c>
      <c r="K60" s="1" t="s">
        <v>4</v>
      </c>
      <c r="L60" s="1" t="str">
        <f t="shared" si="0"/>
        <v>No</v>
      </c>
    </row>
    <row r="61" spans="1:12" x14ac:dyDescent="0.2">
      <c r="A61" s="22">
        <v>50</v>
      </c>
      <c r="B61" s="1" t="s">
        <v>4</v>
      </c>
      <c r="C61" s="1" t="s">
        <v>4</v>
      </c>
      <c r="D61" s="1" t="s">
        <v>4</v>
      </c>
      <c r="E61" s="1" t="s">
        <v>4</v>
      </c>
      <c r="F61" s="1" t="s">
        <v>4</v>
      </c>
      <c r="G61" s="1" t="s">
        <v>4</v>
      </c>
      <c r="H61" s="1" t="s">
        <v>4</v>
      </c>
      <c r="I61" s="1" t="s">
        <v>4</v>
      </c>
      <c r="J61" s="1" t="s">
        <v>4</v>
      </c>
      <c r="K61" s="1" t="s">
        <v>4</v>
      </c>
      <c r="L61" s="1" t="str">
        <f t="shared" si="0"/>
        <v>No</v>
      </c>
    </row>
    <row r="62" spans="1:12" x14ac:dyDescent="0.2">
      <c r="A62" s="22">
        <v>51</v>
      </c>
      <c r="B62" s="1" t="s">
        <v>4</v>
      </c>
      <c r="C62" s="1" t="s">
        <v>4</v>
      </c>
      <c r="D62" s="1" t="s">
        <v>4</v>
      </c>
      <c r="E62" s="1" t="s">
        <v>4</v>
      </c>
      <c r="F62" s="1" t="s">
        <v>4</v>
      </c>
      <c r="G62" s="1" t="s">
        <v>4</v>
      </c>
      <c r="H62" s="1" t="s">
        <v>4</v>
      </c>
      <c r="I62" s="1" t="s">
        <v>4</v>
      </c>
      <c r="J62" s="1" t="s">
        <v>4</v>
      </c>
      <c r="K62" s="1" t="s">
        <v>4</v>
      </c>
      <c r="L62" s="1" t="str">
        <f t="shared" si="0"/>
        <v>No</v>
      </c>
    </row>
    <row r="63" spans="1:12" x14ac:dyDescent="0.2">
      <c r="A63" s="22">
        <v>52</v>
      </c>
      <c r="B63" s="1" t="s">
        <v>4</v>
      </c>
      <c r="C63" s="1" t="s">
        <v>4</v>
      </c>
      <c r="D63" s="1" t="s">
        <v>4</v>
      </c>
      <c r="E63" s="1" t="s">
        <v>4</v>
      </c>
      <c r="F63" s="1" t="s">
        <v>4</v>
      </c>
      <c r="G63" s="1" t="s">
        <v>4</v>
      </c>
      <c r="H63" s="1" t="s">
        <v>4</v>
      </c>
      <c r="I63" s="1" t="s">
        <v>4</v>
      </c>
      <c r="J63" s="1" t="s">
        <v>4</v>
      </c>
      <c r="K63" s="1" t="s">
        <v>4</v>
      </c>
      <c r="L63" s="1" t="str">
        <f t="shared" si="0"/>
        <v>No</v>
      </c>
    </row>
    <row r="64" spans="1:12" x14ac:dyDescent="0.2">
      <c r="A64" s="22">
        <v>53</v>
      </c>
      <c r="B64" s="1" t="s">
        <v>4</v>
      </c>
      <c r="C64" s="1" t="s">
        <v>4</v>
      </c>
      <c r="D64" s="1" t="s">
        <v>4</v>
      </c>
      <c r="E64" s="1" t="s">
        <v>4</v>
      </c>
      <c r="F64" s="1" t="s">
        <v>4</v>
      </c>
      <c r="G64" s="1" t="s">
        <v>4</v>
      </c>
      <c r="H64" s="1" t="s">
        <v>4</v>
      </c>
      <c r="I64" s="1" t="s">
        <v>4</v>
      </c>
      <c r="J64" s="1" t="s">
        <v>4</v>
      </c>
      <c r="K64" s="1" t="s">
        <v>4</v>
      </c>
      <c r="L64" s="1" t="str">
        <f t="shared" si="0"/>
        <v>No</v>
      </c>
    </row>
    <row r="65" spans="1:12" x14ac:dyDescent="0.2">
      <c r="A65" s="22">
        <v>54</v>
      </c>
      <c r="B65" s="1" t="s">
        <v>4</v>
      </c>
      <c r="C65" s="1" t="s">
        <v>4</v>
      </c>
      <c r="D65" s="1" t="s">
        <v>4</v>
      </c>
      <c r="E65" s="1" t="s">
        <v>4</v>
      </c>
      <c r="F65" s="1" t="s">
        <v>4</v>
      </c>
      <c r="G65" s="1" t="s">
        <v>4</v>
      </c>
      <c r="H65" s="1" t="s">
        <v>4</v>
      </c>
      <c r="I65" s="1" t="s">
        <v>4</v>
      </c>
      <c r="J65" s="1" t="s">
        <v>4</v>
      </c>
      <c r="K65" s="1" t="s">
        <v>4</v>
      </c>
      <c r="L65" s="1" t="str">
        <f t="shared" si="0"/>
        <v>No</v>
      </c>
    </row>
    <row r="66" spans="1:12" x14ac:dyDescent="0.2">
      <c r="A66" s="22">
        <v>55</v>
      </c>
      <c r="B66" s="1" t="s">
        <v>4</v>
      </c>
      <c r="C66" s="1" t="s">
        <v>4</v>
      </c>
      <c r="D66" s="1" t="s">
        <v>4</v>
      </c>
      <c r="E66" s="1" t="s">
        <v>4</v>
      </c>
      <c r="F66" s="1" t="s">
        <v>4</v>
      </c>
      <c r="G66" s="1" t="s">
        <v>4</v>
      </c>
      <c r="H66" s="1" t="s">
        <v>4</v>
      </c>
      <c r="I66" s="1" t="s">
        <v>4</v>
      </c>
      <c r="J66" s="1" t="s">
        <v>4</v>
      </c>
      <c r="K66" s="1" t="s">
        <v>4</v>
      </c>
      <c r="L66" s="1" t="str">
        <f t="shared" si="0"/>
        <v>No</v>
      </c>
    </row>
    <row r="67" spans="1:12" x14ac:dyDescent="0.2">
      <c r="A67" s="22">
        <v>56</v>
      </c>
      <c r="B67" s="1" t="s">
        <v>4</v>
      </c>
      <c r="C67" s="1" t="s">
        <v>4</v>
      </c>
      <c r="D67" s="1" t="s">
        <v>4</v>
      </c>
      <c r="E67" s="1" t="s">
        <v>4</v>
      </c>
      <c r="F67" s="1" t="s">
        <v>4</v>
      </c>
      <c r="G67" s="1" t="s">
        <v>4</v>
      </c>
      <c r="H67" s="1" t="s">
        <v>4</v>
      </c>
      <c r="I67" s="1" t="s">
        <v>4</v>
      </c>
      <c r="J67" s="1" t="s">
        <v>4</v>
      </c>
      <c r="K67" s="1" t="s">
        <v>4</v>
      </c>
      <c r="L67" s="1" t="str">
        <f t="shared" si="0"/>
        <v>No</v>
      </c>
    </row>
    <row r="68" spans="1:12" x14ac:dyDescent="0.2">
      <c r="A68" s="22">
        <v>57</v>
      </c>
      <c r="B68" s="1" t="s">
        <v>4</v>
      </c>
      <c r="C68" s="1" t="s">
        <v>4</v>
      </c>
      <c r="D68" s="1" t="s">
        <v>4</v>
      </c>
      <c r="E68" s="1" t="s">
        <v>4</v>
      </c>
      <c r="F68" s="1" t="s">
        <v>4</v>
      </c>
      <c r="G68" s="1" t="s">
        <v>4</v>
      </c>
      <c r="H68" s="1" t="s">
        <v>4</v>
      </c>
      <c r="I68" s="1" t="s">
        <v>4</v>
      </c>
      <c r="J68" s="1" t="s">
        <v>4</v>
      </c>
      <c r="K68" s="1" t="s">
        <v>4</v>
      </c>
      <c r="L68" s="1" t="str">
        <f t="shared" si="0"/>
        <v>No</v>
      </c>
    </row>
    <row r="69" spans="1:12" x14ac:dyDescent="0.2">
      <c r="A69" s="22">
        <v>58</v>
      </c>
      <c r="B69" s="1" t="s">
        <v>4</v>
      </c>
      <c r="C69" s="1" t="s">
        <v>4</v>
      </c>
      <c r="D69" s="1" t="s">
        <v>4</v>
      </c>
      <c r="E69" s="1" t="s">
        <v>4</v>
      </c>
      <c r="F69" s="1" t="s">
        <v>4</v>
      </c>
      <c r="G69" s="1" t="s">
        <v>4</v>
      </c>
      <c r="H69" s="1" t="s">
        <v>4</v>
      </c>
      <c r="I69" s="1" t="s">
        <v>4</v>
      </c>
      <c r="J69" s="1" t="s">
        <v>4</v>
      </c>
      <c r="K69" s="1" t="s">
        <v>4</v>
      </c>
      <c r="L69" s="1" t="str">
        <f t="shared" si="0"/>
        <v>No</v>
      </c>
    </row>
    <row r="70" spans="1:12" x14ac:dyDescent="0.2">
      <c r="A70" s="22">
        <v>59</v>
      </c>
      <c r="B70" s="1" t="s">
        <v>4</v>
      </c>
      <c r="C70" s="1" t="s">
        <v>4</v>
      </c>
      <c r="D70" s="1" t="s">
        <v>4</v>
      </c>
      <c r="E70" s="1" t="s">
        <v>4</v>
      </c>
      <c r="F70" s="1" t="s">
        <v>4</v>
      </c>
      <c r="G70" s="1" t="s">
        <v>4</v>
      </c>
      <c r="H70" s="1" t="s">
        <v>4</v>
      </c>
      <c r="I70" s="1" t="s">
        <v>4</v>
      </c>
      <c r="J70" s="1" t="s">
        <v>4</v>
      </c>
      <c r="K70" s="1" t="s">
        <v>4</v>
      </c>
      <c r="L70" s="1" t="str">
        <f t="shared" si="0"/>
        <v>No</v>
      </c>
    </row>
    <row r="71" spans="1:12" x14ac:dyDescent="0.2">
      <c r="A71" s="22">
        <v>60</v>
      </c>
      <c r="B71" s="1" t="s">
        <v>4</v>
      </c>
      <c r="C71" s="1" t="s">
        <v>4</v>
      </c>
      <c r="D71" s="1" t="s">
        <v>4</v>
      </c>
      <c r="E71" s="1" t="s">
        <v>4</v>
      </c>
      <c r="F71" s="1" t="s">
        <v>4</v>
      </c>
      <c r="G71" s="1" t="s">
        <v>4</v>
      </c>
      <c r="H71" s="1" t="s">
        <v>4</v>
      </c>
      <c r="I71" s="1" t="s">
        <v>4</v>
      </c>
      <c r="J71" s="1" t="s">
        <v>4</v>
      </c>
      <c r="K71" s="1" t="s">
        <v>4</v>
      </c>
      <c r="L71" s="1" t="str">
        <f t="shared" si="0"/>
        <v>No</v>
      </c>
    </row>
    <row r="72" spans="1:12" x14ac:dyDescent="0.2">
      <c r="A72" s="22">
        <v>61</v>
      </c>
      <c r="B72" s="1" t="s">
        <v>4</v>
      </c>
      <c r="C72" s="1" t="s">
        <v>4</v>
      </c>
      <c r="D72" s="1" t="s">
        <v>4</v>
      </c>
      <c r="E72" s="1" t="s">
        <v>4</v>
      </c>
      <c r="F72" s="1" t="s">
        <v>4</v>
      </c>
      <c r="G72" s="1" t="s">
        <v>4</v>
      </c>
      <c r="H72" s="1" t="s">
        <v>4</v>
      </c>
      <c r="I72" s="1" t="s">
        <v>4</v>
      </c>
      <c r="J72" s="1" t="s">
        <v>4</v>
      </c>
      <c r="K72" s="1" t="s">
        <v>4</v>
      </c>
      <c r="L72" s="1" t="str">
        <f t="shared" si="0"/>
        <v>No</v>
      </c>
    </row>
    <row r="73" spans="1:12" x14ac:dyDescent="0.2">
      <c r="A73" s="22">
        <v>62</v>
      </c>
      <c r="B73" s="1" t="s">
        <v>4</v>
      </c>
      <c r="C73" s="1" t="s">
        <v>4</v>
      </c>
      <c r="D73" s="1" t="s">
        <v>4</v>
      </c>
      <c r="E73" s="1" t="s">
        <v>4</v>
      </c>
      <c r="F73" s="1" t="s">
        <v>4</v>
      </c>
      <c r="G73" s="1" t="s">
        <v>4</v>
      </c>
      <c r="H73" s="1" t="s">
        <v>4</v>
      </c>
      <c r="I73" s="1" t="s">
        <v>4</v>
      </c>
      <c r="J73" s="1" t="s">
        <v>4</v>
      </c>
      <c r="K73" s="1" t="s">
        <v>4</v>
      </c>
      <c r="L73" s="1" t="str">
        <f t="shared" si="0"/>
        <v>No</v>
      </c>
    </row>
    <row r="74" spans="1:12" x14ac:dyDescent="0.2">
      <c r="A74" s="22">
        <v>63</v>
      </c>
      <c r="B74" s="1" t="s">
        <v>4</v>
      </c>
      <c r="C74" s="1" t="s">
        <v>4</v>
      </c>
      <c r="D74" s="1" t="s">
        <v>4</v>
      </c>
      <c r="E74" s="1" t="s">
        <v>4</v>
      </c>
      <c r="F74" s="1" t="s">
        <v>4</v>
      </c>
      <c r="G74" s="1" t="s">
        <v>4</v>
      </c>
      <c r="H74" s="1" t="s">
        <v>4</v>
      </c>
      <c r="I74" s="1" t="s">
        <v>4</v>
      </c>
      <c r="J74" s="1" t="s">
        <v>4</v>
      </c>
      <c r="K74" s="1" t="s">
        <v>4</v>
      </c>
      <c r="L74" s="1" t="str">
        <f t="shared" si="0"/>
        <v>No</v>
      </c>
    </row>
    <row r="75" spans="1:12" x14ac:dyDescent="0.2">
      <c r="A75" s="22">
        <v>64</v>
      </c>
      <c r="B75" s="1" t="s">
        <v>4</v>
      </c>
      <c r="C75" s="1" t="s">
        <v>4</v>
      </c>
      <c r="D75" s="1" t="s">
        <v>4</v>
      </c>
      <c r="E75" s="1" t="s">
        <v>4</v>
      </c>
      <c r="F75" s="1" t="s">
        <v>4</v>
      </c>
      <c r="G75" s="1" t="s">
        <v>4</v>
      </c>
      <c r="H75" s="1" t="s">
        <v>4</v>
      </c>
      <c r="I75" s="1" t="s">
        <v>4</v>
      </c>
      <c r="J75" s="1" t="s">
        <v>4</v>
      </c>
      <c r="K75" s="1" t="s">
        <v>4</v>
      </c>
      <c r="L75" s="1" t="str">
        <f t="shared" si="0"/>
        <v>No</v>
      </c>
    </row>
    <row r="76" spans="1:12" x14ac:dyDescent="0.2">
      <c r="A76" s="22">
        <v>65</v>
      </c>
      <c r="B76" s="1" t="s">
        <v>4</v>
      </c>
      <c r="C76" s="1" t="s">
        <v>4</v>
      </c>
      <c r="D76" s="1" t="s">
        <v>4</v>
      </c>
      <c r="E76" s="1" t="s">
        <v>4</v>
      </c>
      <c r="F76" s="1" t="s">
        <v>4</v>
      </c>
      <c r="G76" s="1" t="s">
        <v>4</v>
      </c>
      <c r="H76" s="1" t="s">
        <v>4</v>
      </c>
      <c r="I76" s="1" t="s">
        <v>4</v>
      </c>
      <c r="J76" s="1" t="s">
        <v>4</v>
      </c>
      <c r="K76" s="1" t="s">
        <v>4</v>
      </c>
      <c r="L76" s="1" t="str">
        <f t="shared" ref="L76:L111" si="1">IF(ISBLANK(B76) * ISBLANK(C76) * ISBLANK(D76) * ISBLANK(E76) * ISBLANK(F76) * ISBLANK(G76) * ISBLANK(H76) * ISBLANK(I76) * ISBLANK(J76) *ISBLANK(K76), "Yes", "No")</f>
        <v>No</v>
      </c>
    </row>
    <row r="77" spans="1:12" x14ac:dyDescent="0.2">
      <c r="A77" s="22">
        <v>66</v>
      </c>
      <c r="B77" s="1" t="s">
        <v>4</v>
      </c>
      <c r="C77" s="1" t="s">
        <v>4</v>
      </c>
      <c r="D77" s="1" t="s">
        <v>4</v>
      </c>
      <c r="E77" s="1" t="s">
        <v>4</v>
      </c>
      <c r="F77" s="1" t="s">
        <v>4</v>
      </c>
      <c r="G77" s="1" t="s">
        <v>4</v>
      </c>
      <c r="H77" s="1" t="s">
        <v>4</v>
      </c>
      <c r="I77" s="1" t="s">
        <v>4</v>
      </c>
      <c r="J77" s="1" t="s">
        <v>4</v>
      </c>
      <c r="K77" s="1" t="s">
        <v>4</v>
      </c>
      <c r="L77" s="1" t="str">
        <f t="shared" si="1"/>
        <v>No</v>
      </c>
    </row>
    <row r="78" spans="1:12" x14ac:dyDescent="0.2">
      <c r="A78" s="22">
        <v>67</v>
      </c>
      <c r="B78" s="1" t="s">
        <v>4</v>
      </c>
      <c r="C78" s="1" t="s">
        <v>4</v>
      </c>
      <c r="D78" s="1" t="s">
        <v>4</v>
      </c>
      <c r="E78" s="1" t="s">
        <v>4</v>
      </c>
      <c r="F78" s="1" t="s">
        <v>4</v>
      </c>
      <c r="G78" s="1" t="s">
        <v>4</v>
      </c>
      <c r="H78" s="1" t="s">
        <v>4</v>
      </c>
      <c r="I78" s="1" t="s">
        <v>4</v>
      </c>
      <c r="J78" s="1" t="s">
        <v>4</v>
      </c>
      <c r="K78" s="1" t="s">
        <v>4</v>
      </c>
      <c r="L78" s="1" t="str">
        <f t="shared" si="1"/>
        <v>No</v>
      </c>
    </row>
    <row r="79" spans="1:12" x14ac:dyDescent="0.2">
      <c r="A79" s="22">
        <v>68</v>
      </c>
      <c r="B79" s="1" t="s">
        <v>4</v>
      </c>
      <c r="C79" s="1" t="s">
        <v>4</v>
      </c>
      <c r="D79" s="1" t="s">
        <v>4</v>
      </c>
      <c r="E79" s="1" t="s">
        <v>4</v>
      </c>
      <c r="F79" s="1" t="s">
        <v>4</v>
      </c>
      <c r="G79" s="1" t="s">
        <v>4</v>
      </c>
      <c r="H79" s="1" t="s">
        <v>4</v>
      </c>
      <c r="I79" s="1" t="s">
        <v>4</v>
      </c>
      <c r="J79" s="1" t="s">
        <v>4</v>
      </c>
      <c r="K79" s="1" t="s">
        <v>4</v>
      </c>
      <c r="L79" s="1" t="str">
        <f t="shared" si="1"/>
        <v>No</v>
      </c>
    </row>
    <row r="80" spans="1:12" x14ac:dyDescent="0.2">
      <c r="A80" s="22">
        <v>69</v>
      </c>
      <c r="B80" s="1" t="s">
        <v>4</v>
      </c>
      <c r="C80" s="1" t="s">
        <v>4</v>
      </c>
      <c r="D80" s="1" t="s">
        <v>4</v>
      </c>
      <c r="E80" s="1" t="s">
        <v>4</v>
      </c>
      <c r="F80" s="1" t="s">
        <v>4</v>
      </c>
      <c r="G80" s="1" t="s">
        <v>4</v>
      </c>
      <c r="H80" s="1" t="s">
        <v>4</v>
      </c>
      <c r="I80" s="1" t="s">
        <v>4</v>
      </c>
      <c r="J80" s="1" t="s">
        <v>4</v>
      </c>
      <c r="K80" s="1" t="s">
        <v>4</v>
      </c>
      <c r="L80" s="1" t="str">
        <f t="shared" si="1"/>
        <v>No</v>
      </c>
    </row>
    <row r="81" spans="1:12" x14ac:dyDescent="0.2">
      <c r="A81" s="22">
        <v>70</v>
      </c>
      <c r="B81" s="1" t="s">
        <v>4</v>
      </c>
      <c r="C81" s="1" t="s">
        <v>4</v>
      </c>
      <c r="D81" s="1" t="s">
        <v>4</v>
      </c>
      <c r="E81" s="1" t="s">
        <v>4</v>
      </c>
      <c r="F81" s="1" t="s">
        <v>4</v>
      </c>
      <c r="G81" s="1" t="s">
        <v>4</v>
      </c>
      <c r="H81" s="1" t="s">
        <v>4</v>
      </c>
      <c r="I81" s="1" t="s">
        <v>4</v>
      </c>
      <c r="J81" s="1" t="s">
        <v>4</v>
      </c>
      <c r="K81" s="1" t="s">
        <v>4</v>
      </c>
      <c r="L81" s="1" t="str">
        <f t="shared" si="1"/>
        <v>No</v>
      </c>
    </row>
    <row r="82" spans="1:12" x14ac:dyDescent="0.2">
      <c r="A82" s="22">
        <v>71</v>
      </c>
      <c r="B82" s="1" t="s">
        <v>4</v>
      </c>
      <c r="C82" s="1" t="s">
        <v>4</v>
      </c>
      <c r="D82" s="1" t="s">
        <v>4</v>
      </c>
      <c r="E82" s="1" t="s">
        <v>4</v>
      </c>
      <c r="F82" s="1" t="s">
        <v>4</v>
      </c>
      <c r="G82" s="1" t="s">
        <v>4</v>
      </c>
      <c r="H82" s="1" t="s">
        <v>4</v>
      </c>
      <c r="I82" s="1" t="s">
        <v>4</v>
      </c>
      <c r="J82" s="1" t="s">
        <v>4</v>
      </c>
      <c r="K82" s="1" t="s">
        <v>4</v>
      </c>
      <c r="L82" s="1" t="str">
        <f t="shared" si="1"/>
        <v>No</v>
      </c>
    </row>
    <row r="83" spans="1:12" x14ac:dyDescent="0.2">
      <c r="A83" s="22">
        <v>72</v>
      </c>
      <c r="B83" s="1" t="s">
        <v>4</v>
      </c>
      <c r="C83" s="1" t="s">
        <v>4</v>
      </c>
      <c r="D83" s="1" t="s">
        <v>4</v>
      </c>
      <c r="E83" s="1" t="s">
        <v>4</v>
      </c>
      <c r="F83" s="1" t="s">
        <v>4</v>
      </c>
      <c r="G83" s="1" t="s">
        <v>4</v>
      </c>
      <c r="H83" s="1" t="s">
        <v>4</v>
      </c>
      <c r="I83" s="1" t="s">
        <v>4</v>
      </c>
      <c r="J83" s="1" t="s">
        <v>4</v>
      </c>
      <c r="K83" s="1" t="s">
        <v>4</v>
      </c>
      <c r="L83" s="1" t="str">
        <f t="shared" si="1"/>
        <v>No</v>
      </c>
    </row>
    <row r="84" spans="1:12" x14ac:dyDescent="0.2">
      <c r="A84" s="22">
        <v>73</v>
      </c>
      <c r="B84" s="1" t="s">
        <v>4</v>
      </c>
      <c r="C84" s="1" t="s">
        <v>4</v>
      </c>
      <c r="D84" s="1" t="s">
        <v>4</v>
      </c>
      <c r="E84" s="1" t="s">
        <v>4</v>
      </c>
      <c r="F84" s="1" t="s">
        <v>4</v>
      </c>
      <c r="G84" s="1" t="s">
        <v>4</v>
      </c>
      <c r="H84" s="1" t="s">
        <v>4</v>
      </c>
      <c r="I84" s="1" t="s">
        <v>4</v>
      </c>
      <c r="J84" s="1" t="s">
        <v>4</v>
      </c>
      <c r="K84" s="1" t="s">
        <v>4</v>
      </c>
      <c r="L84" s="1" t="str">
        <f t="shared" si="1"/>
        <v>No</v>
      </c>
    </row>
    <row r="85" spans="1:12" x14ac:dyDescent="0.2">
      <c r="A85" s="22">
        <v>74</v>
      </c>
      <c r="B85" s="1" t="s">
        <v>4</v>
      </c>
      <c r="C85" s="1" t="s">
        <v>4</v>
      </c>
      <c r="D85" s="1" t="s">
        <v>4</v>
      </c>
      <c r="E85" s="1" t="s">
        <v>4</v>
      </c>
      <c r="F85" s="1" t="s">
        <v>4</v>
      </c>
      <c r="G85" s="1" t="s">
        <v>4</v>
      </c>
      <c r="H85" s="1" t="s">
        <v>4</v>
      </c>
      <c r="I85" s="1" t="s">
        <v>4</v>
      </c>
      <c r="J85" s="1" t="s">
        <v>4</v>
      </c>
      <c r="K85" s="1" t="s">
        <v>4</v>
      </c>
      <c r="L85" s="1" t="str">
        <f t="shared" si="1"/>
        <v>No</v>
      </c>
    </row>
    <row r="86" spans="1:12" x14ac:dyDescent="0.2">
      <c r="A86" s="22">
        <v>75</v>
      </c>
      <c r="B86" s="1" t="s">
        <v>4</v>
      </c>
      <c r="C86" s="1" t="s">
        <v>4</v>
      </c>
      <c r="D86" s="1" t="s">
        <v>4</v>
      </c>
      <c r="E86" s="1" t="s">
        <v>4</v>
      </c>
      <c r="F86" s="1" t="s">
        <v>4</v>
      </c>
      <c r="G86" s="1" t="s">
        <v>4</v>
      </c>
      <c r="H86" s="1" t="s">
        <v>4</v>
      </c>
      <c r="I86" s="1" t="s">
        <v>4</v>
      </c>
      <c r="J86" s="1" t="s">
        <v>4</v>
      </c>
      <c r="K86" s="1" t="s">
        <v>4</v>
      </c>
      <c r="L86" s="1" t="str">
        <f t="shared" si="1"/>
        <v>No</v>
      </c>
    </row>
    <row r="87" spans="1:12" x14ac:dyDescent="0.2">
      <c r="A87" s="22">
        <v>76</v>
      </c>
      <c r="B87" s="1" t="s">
        <v>4</v>
      </c>
      <c r="C87" s="1" t="s">
        <v>4</v>
      </c>
      <c r="D87" s="1" t="s">
        <v>4</v>
      </c>
      <c r="E87" s="1" t="s">
        <v>4</v>
      </c>
      <c r="F87" s="1" t="s">
        <v>4</v>
      </c>
      <c r="G87" s="1" t="s">
        <v>4</v>
      </c>
      <c r="H87" s="1" t="s">
        <v>4</v>
      </c>
      <c r="I87" s="1" t="s">
        <v>4</v>
      </c>
      <c r="J87" s="1" t="s">
        <v>4</v>
      </c>
      <c r="K87" s="1" t="s">
        <v>4</v>
      </c>
      <c r="L87" s="1" t="str">
        <f t="shared" si="1"/>
        <v>No</v>
      </c>
    </row>
    <row r="88" spans="1:12" x14ac:dyDescent="0.2">
      <c r="A88" s="22">
        <v>77</v>
      </c>
      <c r="B88" s="1" t="s">
        <v>4</v>
      </c>
      <c r="C88" s="1" t="s">
        <v>4</v>
      </c>
      <c r="D88" s="1" t="s">
        <v>4</v>
      </c>
      <c r="E88" s="1" t="s">
        <v>4</v>
      </c>
      <c r="F88" s="1" t="s">
        <v>4</v>
      </c>
      <c r="G88" s="1" t="s">
        <v>4</v>
      </c>
      <c r="H88" s="1" t="s">
        <v>4</v>
      </c>
      <c r="I88" s="1" t="s">
        <v>4</v>
      </c>
      <c r="J88" s="1" t="s">
        <v>4</v>
      </c>
      <c r="K88" s="1" t="s">
        <v>4</v>
      </c>
      <c r="L88" s="1" t="str">
        <f t="shared" si="1"/>
        <v>No</v>
      </c>
    </row>
    <row r="89" spans="1:12" x14ac:dyDescent="0.2">
      <c r="A89" s="22">
        <v>78</v>
      </c>
      <c r="B89" s="1" t="s">
        <v>4</v>
      </c>
      <c r="C89" s="1" t="s">
        <v>4</v>
      </c>
      <c r="D89" s="1" t="s">
        <v>4</v>
      </c>
      <c r="E89" s="1" t="s">
        <v>4</v>
      </c>
      <c r="F89" s="1" t="s">
        <v>4</v>
      </c>
      <c r="G89" s="1" t="s">
        <v>4</v>
      </c>
      <c r="H89" s="1" t="s">
        <v>4</v>
      </c>
      <c r="I89" s="1" t="s">
        <v>4</v>
      </c>
      <c r="J89" s="1" t="s">
        <v>4</v>
      </c>
      <c r="K89" s="1" t="s">
        <v>4</v>
      </c>
      <c r="L89" s="1" t="str">
        <f t="shared" si="1"/>
        <v>No</v>
      </c>
    </row>
    <row r="90" spans="1:12" x14ac:dyDescent="0.2">
      <c r="A90" s="22">
        <v>79</v>
      </c>
      <c r="B90" s="1" t="s">
        <v>4</v>
      </c>
      <c r="C90" s="1" t="s">
        <v>4</v>
      </c>
      <c r="D90" s="1" t="s">
        <v>4</v>
      </c>
      <c r="E90" s="1" t="s">
        <v>4</v>
      </c>
      <c r="F90" s="1" t="s">
        <v>4</v>
      </c>
      <c r="G90" s="1" t="s">
        <v>4</v>
      </c>
      <c r="H90" s="1" t="s">
        <v>4</v>
      </c>
      <c r="I90" s="1" t="s">
        <v>4</v>
      </c>
      <c r="J90" s="1" t="s">
        <v>4</v>
      </c>
      <c r="K90" s="1" t="s">
        <v>4</v>
      </c>
      <c r="L90" s="1" t="str">
        <f t="shared" si="1"/>
        <v>No</v>
      </c>
    </row>
    <row r="91" spans="1:12" x14ac:dyDescent="0.2">
      <c r="A91" s="22">
        <v>80</v>
      </c>
      <c r="B91" s="1" t="s">
        <v>4</v>
      </c>
      <c r="C91" s="1" t="s">
        <v>4</v>
      </c>
      <c r="D91" s="1" t="s">
        <v>4</v>
      </c>
      <c r="E91" s="1" t="s">
        <v>4</v>
      </c>
      <c r="F91" s="1" t="s">
        <v>4</v>
      </c>
      <c r="G91" s="1" t="s">
        <v>4</v>
      </c>
      <c r="H91" s="1" t="s">
        <v>4</v>
      </c>
      <c r="I91" s="1" t="s">
        <v>4</v>
      </c>
      <c r="J91" s="1" t="s">
        <v>4</v>
      </c>
      <c r="K91" s="1" t="s">
        <v>4</v>
      </c>
      <c r="L91" s="1" t="str">
        <f t="shared" si="1"/>
        <v>No</v>
      </c>
    </row>
    <row r="92" spans="1:12" x14ac:dyDescent="0.2">
      <c r="A92" s="22">
        <v>81</v>
      </c>
      <c r="B92" s="1" t="s">
        <v>4</v>
      </c>
      <c r="C92" s="1" t="s">
        <v>4</v>
      </c>
      <c r="D92" s="1" t="s">
        <v>4</v>
      </c>
      <c r="E92" s="1" t="s">
        <v>4</v>
      </c>
      <c r="F92" s="1" t="s">
        <v>4</v>
      </c>
      <c r="G92" s="1" t="s">
        <v>4</v>
      </c>
      <c r="H92" s="1" t="s">
        <v>4</v>
      </c>
      <c r="I92" s="1" t="s">
        <v>4</v>
      </c>
      <c r="J92" s="1" t="s">
        <v>4</v>
      </c>
      <c r="K92" s="1" t="s">
        <v>4</v>
      </c>
      <c r="L92" s="1" t="str">
        <f t="shared" si="1"/>
        <v>No</v>
      </c>
    </row>
    <row r="93" spans="1:12" x14ac:dyDescent="0.2">
      <c r="A93" s="22">
        <v>82</v>
      </c>
      <c r="B93" s="1" t="s">
        <v>4</v>
      </c>
      <c r="C93" s="1" t="s">
        <v>4</v>
      </c>
      <c r="D93" s="1" t="s">
        <v>4</v>
      </c>
      <c r="E93" s="1" t="s">
        <v>4</v>
      </c>
      <c r="F93" s="1" t="s">
        <v>4</v>
      </c>
      <c r="G93" s="1" t="s">
        <v>4</v>
      </c>
      <c r="H93" s="1" t="s">
        <v>4</v>
      </c>
      <c r="I93" s="1" t="s">
        <v>4</v>
      </c>
      <c r="J93" s="1" t="s">
        <v>4</v>
      </c>
      <c r="K93" s="1" t="s">
        <v>4</v>
      </c>
      <c r="L93" s="1" t="str">
        <f t="shared" si="1"/>
        <v>No</v>
      </c>
    </row>
    <row r="94" spans="1:12" x14ac:dyDescent="0.2">
      <c r="A94" s="22">
        <v>83</v>
      </c>
      <c r="B94" s="1" t="s">
        <v>4</v>
      </c>
      <c r="C94" s="1" t="s">
        <v>4</v>
      </c>
      <c r="D94" s="1" t="s">
        <v>4</v>
      </c>
      <c r="E94" s="1" t="s">
        <v>4</v>
      </c>
      <c r="F94" s="1" t="s">
        <v>4</v>
      </c>
      <c r="G94" s="1" t="s">
        <v>4</v>
      </c>
      <c r="H94" s="1" t="s">
        <v>4</v>
      </c>
      <c r="I94" s="1" t="s">
        <v>4</v>
      </c>
      <c r="J94" s="1" t="s">
        <v>4</v>
      </c>
      <c r="K94" s="1" t="s">
        <v>4</v>
      </c>
      <c r="L94" s="1" t="str">
        <f t="shared" si="1"/>
        <v>No</v>
      </c>
    </row>
    <row r="95" spans="1:12" x14ac:dyDescent="0.2">
      <c r="A95" s="22">
        <v>84</v>
      </c>
      <c r="B95" s="1" t="s">
        <v>4</v>
      </c>
      <c r="C95" s="1" t="s">
        <v>4</v>
      </c>
      <c r="D95" s="1" t="s">
        <v>4</v>
      </c>
      <c r="E95" s="1" t="s">
        <v>4</v>
      </c>
      <c r="F95" s="1" t="s">
        <v>4</v>
      </c>
      <c r="G95" s="1" t="s">
        <v>4</v>
      </c>
      <c r="H95" s="1" t="s">
        <v>4</v>
      </c>
      <c r="I95" s="1" t="s">
        <v>4</v>
      </c>
      <c r="J95" s="1" t="s">
        <v>4</v>
      </c>
      <c r="K95" s="1" t="s">
        <v>4</v>
      </c>
      <c r="L95" s="1" t="str">
        <f t="shared" si="1"/>
        <v>No</v>
      </c>
    </row>
    <row r="96" spans="1:12" x14ac:dyDescent="0.2">
      <c r="A96" s="22">
        <v>85</v>
      </c>
      <c r="B96" s="1" t="s">
        <v>4</v>
      </c>
      <c r="C96" s="1" t="s">
        <v>4</v>
      </c>
      <c r="D96" s="1" t="s">
        <v>4</v>
      </c>
      <c r="E96" s="1" t="s">
        <v>4</v>
      </c>
      <c r="F96" s="1" t="s">
        <v>4</v>
      </c>
      <c r="G96" s="1" t="s">
        <v>4</v>
      </c>
      <c r="H96" s="1" t="s">
        <v>4</v>
      </c>
      <c r="I96" s="1" t="s">
        <v>4</v>
      </c>
      <c r="J96" s="1" t="s">
        <v>4</v>
      </c>
      <c r="K96" s="1" t="s">
        <v>4</v>
      </c>
      <c r="L96" s="1" t="str">
        <f t="shared" si="1"/>
        <v>No</v>
      </c>
    </row>
    <row r="97" spans="1:12" x14ac:dyDescent="0.2">
      <c r="A97" s="22">
        <v>86</v>
      </c>
      <c r="B97" s="1" t="s">
        <v>4</v>
      </c>
      <c r="C97" s="1" t="s">
        <v>4</v>
      </c>
      <c r="D97" s="1" t="s">
        <v>4</v>
      </c>
      <c r="E97" s="1" t="s">
        <v>4</v>
      </c>
      <c r="F97" s="1" t="s">
        <v>4</v>
      </c>
      <c r="G97" s="1" t="s">
        <v>4</v>
      </c>
      <c r="H97" s="1" t="s">
        <v>4</v>
      </c>
      <c r="I97" s="1" t="s">
        <v>4</v>
      </c>
      <c r="J97" s="1" t="s">
        <v>4</v>
      </c>
      <c r="K97" s="1" t="s">
        <v>4</v>
      </c>
      <c r="L97" s="1" t="str">
        <f t="shared" si="1"/>
        <v>No</v>
      </c>
    </row>
    <row r="98" spans="1:12" x14ac:dyDescent="0.2">
      <c r="A98" s="22">
        <v>87</v>
      </c>
      <c r="B98" s="1" t="s">
        <v>4</v>
      </c>
      <c r="C98" s="1" t="s">
        <v>4</v>
      </c>
      <c r="D98" s="1" t="s">
        <v>4</v>
      </c>
      <c r="E98" s="1" t="s">
        <v>4</v>
      </c>
      <c r="F98" s="1" t="s">
        <v>4</v>
      </c>
      <c r="G98" s="1" t="s">
        <v>4</v>
      </c>
      <c r="H98" s="1" t="s">
        <v>4</v>
      </c>
      <c r="I98" s="1" t="s">
        <v>4</v>
      </c>
      <c r="J98" s="1" t="s">
        <v>4</v>
      </c>
      <c r="K98" s="1" t="s">
        <v>4</v>
      </c>
      <c r="L98" s="1" t="str">
        <f t="shared" si="1"/>
        <v>No</v>
      </c>
    </row>
    <row r="99" spans="1:12" x14ac:dyDescent="0.2">
      <c r="A99" s="22">
        <v>88</v>
      </c>
      <c r="B99" s="1" t="s">
        <v>4</v>
      </c>
      <c r="C99" s="1" t="s">
        <v>4</v>
      </c>
      <c r="D99" s="1" t="s">
        <v>4</v>
      </c>
      <c r="E99" s="1" t="s">
        <v>4</v>
      </c>
      <c r="F99" s="1" t="s">
        <v>4</v>
      </c>
      <c r="G99" s="1" t="s">
        <v>4</v>
      </c>
      <c r="H99" s="1" t="s">
        <v>4</v>
      </c>
      <c r="I99" s="1" t="s">
        <v>4</v>
      </c>
      <c r="J99" s="1" t="s">
        <v>4</v>
      </c>
      <c r="K99" s="1" t="s">
        <v>4</v>
      </c>
      <c r="L99" s="1" t="str">
        <f t="shared" si="1"/>
        <v>No</v>
      </c>
    </row>
    <row r="100" spans="1:12" x14ac:dyDescent="0.2">
      <c r="A100" s="22">
        <v>89</v>
      </c>
      <c r="B100" s="1" t="s">
        <v>4</v>
      </c>
      <c r="C100" s="1" t="s">
        <v>4</v>
      </c>
      <c r="D100" s="1" t="s">
        <v>4</v>
      </c>
      <c r="E100" s="1" t="s">
        <v>4</v>
      </c>
      <c r="F100" s="1" t="s">
        <v>4</v>
      </c>
      <c r="G100" s="1" t="s">
        <v>4</v>
      </c>
      <c r="H100" s="1" t="s">
        <v>4</v>
      </c>
      <c r="I100" s="1" t="s">
        <v>4</v>
      </c>
      <c r="J100" s="1" t="s">
        <v>4</v>
      </c>
      <c r="K100" s="1" t="s">
        <v>4</v>
      </c>
      <c r="L100" s="1" t="str">
        <f t="shared" si="1"/>
        <v>No</v>
      </c>
    </row>
    <row r="101" spans="1:12" x14ac:dyDescent="0.2">
      <c r="A101" s="22">
        <v>90</v>
      </c>
      <c r="B101" s="1" t="s">
        <v>4</v>
      </c>
      <c r="C101" s="1" t="s">
        <v>4</v>
      </c>
      <c r="D101" s="1" t="s">
        <v>4</v>
      </c>
      <c r="E101" s="1" t="s">
        <v>4</v>
      </c>
      <c r="F101" s="1" t="s">
        <v>4</v>
      </c>
      <c r="G101" s="1" t="s">
        <v>4</v>
      </c>
      <c r="H101" s="1" t="s">
        <v>4</v>
      </c>
      <c r="I101" s="1" t="s">
        <v>4</v>
      </c>
      <c r="J101" s="1" t="s">
        <v>4</v>
      </c>
      <c r="K101" s="1" t="s">
        <v>4</v>
      </c>
      <c r="L101" s="1" t="str">
        <f t="shared" si="1"/>
        <v>No</v>
      </c>
    </row>
    <row r="102" spans="1:12" x14ac:dyDescent="0.2">
      <c r="A102" s="22">
        <v>91</v>
      </c>
      <c r="B102" s="1" t="s">
        <v>4</v>
      </c>
      <c r="C102" s="1" t="s">
        <v>4</v>
      </c>
      <c r="D102" s="1" t="s">
        <v>4</v>
      </c>
      <c r="E102" s="1" t="s">
        <v>4</v>
      </c>
      <c r="F102" s="1" t="s">
        <v>4</v>
      </c>
      <c r="G102" s="1" t="s">
        <v>4</v>
      </c>
      <c r="H102" s="1" t="s">
        <v>4</v>
      </c>
      <c r="I102" s="1" t="s">
        <v>4</v>
      </c>
      <c r="J102" s="1" t="s">
        <v>4</v>
      </c>
      <c r="K102" s="1" t="s">
        <v>4</v>
      </c>
      <c r="L102" s="1" t="str">
        <f t="shared" si="1"/>
        <v>No</v>
      </c>
    </row>
    <row r="103" spans="1:12" x14ac:dyDescent="0.2">
      <c r="A103" s="22">
        <v>92</v>
      </c>
      <c r="B103" s="1" t="s">
        <v>4</v>
      </c>
      <c r="C103" s="1" t="s">
        <v>4</v>
      </c>
      <c r="D103" s="1" t="s">
        <v>4</v>
      </c>
      <c r="E103" s="1" t="s">
        <v>4</v>
      </c>
      <c r="F103" s="1" t="s">
        <v>4</v>
      </c>
      <c r="G103" s="1" t="s">
        <v>4</v>
      </c>
      <c r="H103" s="1" t="s">
        <v>4</v>
      </c>
      <c r="I103" s="1" t="s">
        <v>4</v>
      </c>
      <c r="J103" s="1" t="s">
        <v>4</v>
      </c>
      <c r="K103" s="1" t="s">
        <v>4</v>
      </c>
      <c r="L103" s="1" t="str">
        <f t="shared" si="1"/>
        <v>No</v>
      </c>
    </row>
    <row r="104" spans="1:12" x14ac:dyDescent="0.2">
      <c r="A104" s="22">
        <v>93</v>
      </c>
      <c r="B104" s="1" t="s">
        <v>4</v>
      </c>
      <c r="C104" s="1" t="s">
        <v>4</v>
      </c>
      <c r="D104" s="1" t="s">
        <v>4</v>
      </c>
      <c r="E104" s="1" t="s">
        <v>4</v>
      </c>
      <c r="F104" s="1" t="s">
        <v>4</v>
      </c>
      <c r="G104" s="1" t="s">
        <v>4</v>
      </c>
      <c r="H104" s="1" t="s">
        <v>4</v>
      </c>
      <c r="I104" s="1" t="s">
        <v>4</v>
      </c>
      <c r="J104" s="1" t="s">
        <v>4</v>
      </c>
      <c r="K104" s="1" t="s">
        <v>4</v>
      </c>
      <c r="L104" s="1" t="str">
        <f t="shared" si="1"/>
        <v>No</v>
      </c>
    </row>
    <row r="105" spans="1:12" x14ac:dyDescent="0.2">
      <c r="A105" s="22">
        <v>94</v>
      </c>
      <c r="B105" s="1" t="s">
        <v>4</v>
      </c>
      <c r="C105" s="1" t="s">
        <v>4</v>
      </c>
      <c r="D105" s="1" t="s">
        <v>4</v>
      </c>
      <c r="E105" s="1" t="s">
        <v>4</v>
      </c>
      <c r="F105" s="1" t="s">
        <v>4</v>
      </c>
      <c r="G105" s="1" t="s">
        <v>4</v>
      </c>
      <c r="H105" s="1" t="s">
        <v>4</v>
      </c>
      <c r="I105" s="1" t="s">
        <v>4</v>
      </c>
      <c r="J105" s="1" t="s">
        <v>4</v>
      </c>
      <c r="K105" s="1" t="s">
        <v>4</v>
      </c>
      <c r="L105" s="1" t="str">
        <f t="shared" si="1"/>
        <v>No</v>
      </c>
    </row>
    <row r="106" spans="1:12" x14ac:dyDescent="0.2">
      <c r="A106" s="22">
        <v>95</v>
      </c>
      <c r="B106" s="1" t="s">
        <v>4</v>
      </c>
      <c r="C106" s="1" t="s">
        <v>4</v>
      </c>
      <c r="D106" s="1" t="s">
        <v>4</v>
      </c>
      <c r="E106" s="1" t="s">
        <v>4</v>
      </c>
      <c r="F106" s="1" t="s">
        <v>4</v>
      </c>
      <c r="G106" s="1" t="s">
        <v>4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tr">
        <f t="shared" si="1"/>
        <v>No</v>
      </c>
    </row>
    <row r="107" spans="1:12" x14ac:dyDescent="0.2">
      <c r="A107" s="22">
        <v>96</v>
      </c>
      <c r="B107" s="1" t="s">
        <v>4</v>
      </c>
      <c r="C107" s="1" t="s">
        <v>4</v>
      </c>
      <c r="D107" s="1" t="s">
        <v>4</v>
      </c>
      <c r="E107" s="1" t="s">
        <v>4</v>
      </c>
      <c r="F107" s="1" t="s">
        <v>4</v>
      </c>
      <c r="G107" s="1" t="s">
        <v>4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tr">
        <f t="shared" si="1"/>
        <v>No</v>
      </c>
    </row>
    <row r="108" spans="1:12" x14ac:dyDescent="0.2">
      <c r="A108" s="22">
        <v>97</v>
      </c>
      <c r="B108" s="1" t="s">
        <v>4</v>
      </c>
      <c r="C108" s="1" t="s">
        <v>4</v>
      </c>
      <c r="D108" s="1" t="s">
        <v>4</v>
      </c>
      <c r="E108" s="1" t="s">
        <v>4</v>
      </c>
      <c r="F108" s="1" t="s">
        <v>4</v>
      </c>
      <c r="G108" s="1" t="s">
        <v>4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tr">
        <f t="shared" si="1"/>
        <v>No</v>
      </c>
    </row>
    <row r="109" spans="1:12" x14ac:dyDescent="0.2">
      <c r="A109" s="22">
        <v>98</v>
      </c>
      <c r="B109" s="1" t="s">
        <v>4</v>
      </c>
      <c r="C109" s="1" t="s">
        <v>4</v>
      </c>
      <c r="D109" s="1" t="s">
        <v>4</v>
      </c>
      <c r="E109" s="1" t="s">
        <v>4</v>
      </c>
      <c r="F109" s="1" t="s">
        <v>4</v>
      </c>
      <c r="G109" s="1" t="s">
        <v>4</v>
      </c>
      <c r="H109" s="1" t="s">
        <v>4</v>
      </c>
      <c r="I109" s="1" t="s">
        <v>4</v>
      </c>
      <c r="J109" s="1" t="s">
        <v>4</v>
      </c>
      <c r="K109" s="1" t="s">
        <v>4</v>
      </c>
      <c r="L109" s="1" t="str">
        <f t="shared" si="1"/>
        <v>No</v>
      </c>
    </row>
    <row r="110" spans="1:12" x14ac:dyDescent="0.2">
      <c r="A110" s="22">
        <v>99</v>
      </c>
      <c r="B110" s="1" t="s">
        <v>4</v>
      </c>
      <c r="C110" s="1" t="s">
        <v>4</v>
      </c>
      <c r="D110" s="1" t="s">
        <v>4</v>
      </c>
      <c r="E110" s="1" t="s">
        <v>4</v>
      </c>
      <c r="F110" s="1" t="s">
        <v>4</v>
      </c>
      <c r="G110" s="1" t="s">
        <v>4</v>
      </c>
      <c r="H110" s="1" t="s">
        <v>4</v>
      </c>
      <c r="I110" s="1" t="s">
        <v>4</v>
      </c>
      <c r="J110" s="1" t="s">
        <v>4</v>
      </c>
      <c r="K110" s="1" t="s">
        <v>4</v>
      </c>
      <c r="L110" s="1" t="str">
        <f t="shared" si="1"/>
        <v>No</v>
      </c>
    </row>
    <row r="111" spans="1:12" x14ac:dyDescent="0.2">
      <c r="A111" s="22">
        <v>100</v>
      </c>
      <c r="B111" s="1" t="s">
        <v>4</v>
      </c>
      <c r="C111" s="1" t="s">
        <v>4</v>
      </c>
      <c r="D111" s="1" t="s">
        <v>4</v>
      </c>
      <c r="E111" s="1" t="s">
        <v>4</v>
      </c>
      <c r="F111" s="1" t="s">
        <v>4</v>
      </c>
      <c r="G111" s="1" t="s">
        <v>4</v>
      </c>
      <c r="H111" s="1" t="s">
        <v>4</v>
      </c>
      <c r="I111" s="1" t="s">
        <v>4</v>
      </c>
      <c r="J111" s="1" t="s">
        <v>4</v>
      </c>
      <c r="K111" s="1" t="s">
        <v>4</v>
      </c>
      <c r="L111" s="1" t="str">
        <f t="shared" si="1"/>
        <v>No</v>
      </c>
    </row>
  </sheetData>
  <mergeCells count="7">
    <mergeCell ref="A10:K10"/>
    <mergeCell ref="A2:F2"/>
    <mergeCell ref="A3:F3"/>
    <mergeCell ref="A4:F4"/>
    <mergeCell ref="A5:F5"/>
    <mergeCell ref="A7:F7"/>
    <mergeCell ref="A6:F6"/>
  </mergeCells>
  <phoneticPr fontId="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Frequency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Pope</dc:creator>
  <cp:keywords/>
  <dc:description/>
  <cp:lastModifiedBy>Anton Soriano</cp:lastModifiedBy>
  <cp:revision/>
  <dcterms:created xsi:type="dcterms:W3CDTF">2013-11-04T17:05:11Z</dcterms:created>
  <dcterms:modified xsi:type="dcterms:W3CDTF">2025-06-06T16:33:52Z</dcterms:modified>
  <cp:category/>
  <cp:contentStatus/>
</cp:coreProperties>
</file>